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15" yWindow="5310" windowWidth="21615" windowHeight="5370"/>
  </bookViews>
  <sheets>
    <sheet name="lista zabytków" sheetId="1" r:id="rId1"/>
    <sheet name="transporty" sheetId="2" r:id="rId2"/>
    <sheet name="Arkusz3" sheetId="3" r:id="rId3"/>
  </sheets>
  <definedNames>
    <definedName name="_xlnm.Print_Area" localSheetId="0">'lista zabytków'!$A$1:$K$349</definedName>
  </definedNames>
  <calcPr calcId="125725"/>
</workbook>
</file>

<file path=xl/calcChain.xml><?xml version="1.0" encoding="utf-8"?>
<calcChain xmlns="http://schemas.openxmlformats.org/spreadsheetml/2006/main">
  <c r="L214" i="1"/>
  <c r="L203"/>
  <c r="M189"/>
  <c r="N189"/>
  <c r="L189"/>
  <c r="L176"/>
  <c r="L149"/>
  <c r="N149"/>
  <c r="M149"/>
  <c r="L96"/>
  <c r="L79"/>
  <c r="L45"/>
  <c r="L28"/>
  <c r="L17"/>
  <c r="L321"/>
  <c r="M96"/>
  <c r="M79"/>
  <c r="M45"/>
  <c r="M28"/>
  <c r="M17"/>
  <c r="M303"/>
  <c r="M294"/>
  <c r="M279"/>
  <c r="M263"/>
  <c r="M252"/>
  <c r="M238"/>
  <c r="M224"/>
  <c r="M176"/>
  <c r="I298"/>
  <c r="H298"/>
  <c r="G298"/>
  <c r="H188"/>
  <c r="H148"/>
  <c r="H140"/>
  <c r="H65"/>
  <c r="L303"/>
  <c r="L294"/>
  <c r="L279"/>
  <c r="L263"/>
  <c r="L252"/>
  <c r="L238"/>
  <c r="L224"/>
  <c r="I76"/>
  <c r="G76"/>
  <c r="H120"/>
  <c r="M110" s="1"/>
  <c r="I120"/>
  <c r="N110" s="1"/>
  <c r="H129"/>
  <c r="G129"/>
  <c r="H133"/>
  <c r="M122" s="1"/>
  <c r="I133"/>
  <c r="N122" s="1"/>
  <c r="M321"/>
  <c r="N321"/>
  <c r="N303"/>
  <c r="N294"/>
  <c r="N279"/>
  <c r="N263"/>
  <c r="N252"/>
  <c r="N238"/>
  <c r="N224"/>
  <c r="M214"/>
  <c r="N214"/>
  <c r="M203"/>
  <c r="N203"/>
  <c r="N176"/>
  <c r="N96"/>
  <c r="N79"/>
  <c r="N45"/>
  <c r="N28"/>
  <c r="N17"/>
  <c r="G133"/>
  <c r="L122" s="1"/>
  <c r="H11"/>
  <c r="I11"/>
  <c r="G11"/>
  <c r="H343"/>
  <c r="I343"/>
  <c r="G343"/>
  <c r="H340"/>
  <c r="M338" s="1"/>
  <c r="I340"/>
  <c r="G340"/>
  <c r="L338" s="1"/>
  <c r="H328"/>
  <c r="I328"/>
  <c r="G328"/>
  <c r="H337"/>
  <c r="I337"/>
  <c r="G337"/>
  <c r="H175"/>
  <c r="M162" s="1"/>
  <c r="I175"/>
  <c r="N162" s="1"/>
  <c r="G175"/>
  <c r="L162" s="1"/>
  <c r="I188"/>
  <c r="H165"/>
  <c r="I165"/>
  <c r="G165"/>
  <c r="I148"/>
  <c r="G148"/>
  <c r="L134" s="1"/>
  <c r="I140"/>
  <c r="N134" s="1"/>
  <c r="H76"/>
  <c r="H72"/>
  <c r="I72"/>
  <c r="G72"/>
  <c r="H69"/>
  <c r="I69"/>
  <c r="G69"/>
  <c r="H16"/>
  <c r="I16"/>
  <c r="G16"/>
  <c r="H6"/>
  <c r="I6"/>
  <c r="G6"/>
  <c r="G188"/>
  <c r="H202"/>
  <c r="I202"/>
  <c r="G202"/>
  <c r="I129"/>
  <c r="G120"/>
  <c r="L110" s="1"/>
  <c r="H109"/>
  <c r="G109"/>
  <c r="L2" l="1"/>
  <c r="L66"/>
  <c r="L344" s="1"/>
  <c r="N338"/>
  <c r="G344"/>
  <c r="M2"/>
  <c r="M66"/>
  <c r="H344"/>
  <c r="N66"/>
  <c r="I344"/>
  <c r="M134"/>
  <c r="N2"/>
  <c r="M344" l="1"/>
  <c r="N344"/>
</calcChain>
</file>

<file path=xl/sharedStrings.xml><?xml version="1.0" encoding="utf-8"?>
<sst xmlns="http://schemas.openxmlformats.org/spreadsheetml/2006/main" count="2323" uniqueCount="1758">
  <si>
    <t>l.p.</t>
  </si>
  <si>
    <t>nr inw.</t>
  </si>
  <si>
    <t>zabytek
 tytuł, autor, data powstania</t>
  </si>
  <si>
    <t>technika, materiał</t>
  </si>
  <si>
    <t>Biały metal, odlew/lead, mould</t>
  </si>
  <si>
    <t>MC/H/3030</t>
  </si>
  <si>
    <t>3,5 cm</t>
  </si>
  <si>
    <t xml:space="preserve">1.  Buńczuk; Horsetail standard
Turcja, XVII w./Turkey, 17th century
</t>
  </si>
  <si>
    <t>Drewno, włosie końskie barwione, miedź złocona/wood, horsehair, gilt copper</t>
  </si>
  <si>
    <t>CMC-MI-7-001</t>
  </si>
  <si>
    <t>dł. 236,2 cm</t>
  </si>
  <si>
    <t xml:space="preserve">2.  Oprawa szabli po Stanisławie Żółkiewskim; Scabbard of Żółkiewski’s sword
Turcja, XVII w./Turkey, 17th century
</t>
  </si>
  <si>
    <t>Drewno, blacha srebrna złocona, repusowana i rytowana; kameryzacja/wood, gilt silver foil; etchings, set with precious stones</t>
  </si>
  <si>
    <t>CMC-MI-1-005</t>
  </si>
  <si>
    <t>dl. 103,2 cm</t>
  </si>
  <si>
    <t xml:space="preserve">3.  Sajdak z łukiem i strzałami; Quiver, bow and arrows
Turcja, XVII w./Turkey, 17th century
</t>
  </si>
  <si>
    <t>sajdak: skóra, srebro złocone, ryt., niellowanie, haft; łuk: drewno ścięgna zwierzęce, lakierowany i polichromowany; strzały: malowane drewno z fragmentarycznie zachowanymi lotkami z ptasich piór/quiver: leather, silver gilted, etchings, niello, embroidery; bow: wood, animal tendon,</t>
  </si>
  <si>
    <t>CMC-MI-2-001 a,b,c</t>
  </si>
  <si>
    <t xml:space="preserve">sajdak/case 70,5 x 32, kołczan/quiver 41 x 20,5, łuk/bow l. 103, strzały/arrows,  l. 73-75 </t>
  </si>
  <si>
    <t xml:space="preserve">1.Ornat uszyty z yastiku; kwiaty goździka; Chasuble of yastik with carnation flowers
Turcja, XVI w./Turkey, 16th century
</t>
  </si>
  <si>
    <t>tkanina; jedwab, nić złota i srebrna na duszy jedwabnej, sploty: atłasowy i rządkowy, aksamit jedwabny strzyżony/textile; silk, gold and silver thread on silk root, velvet weave and row weave, cut velvet</t>
  </si>
  <si>
    <t>nie ma/doesn’t exist</t>
  </si>
  <si>
    <t>108 x 62 cm</t>
  </si>
  <si>
    <t xml:space="preserve">1. Ornat z aksamitu we wzory pawiego oka; Chasuble made from velvet textile
Turcja, XVI w./Turkey, 16th century
</t>
  </si>
  <si>
    <t>104 x 66 cm</t>
  </si>
  <si>
    <t xml:space="preserve">1.  Medal Leopolda I na pamiątkę pokoju karłowickiego;  Medal for Leopold I
Georg Hautsch (1659-1745), Norymberga, 1699/ Georg Hautsch (1659-1745), Nuremberg, 1699
</t>
  </si>
  <si>
    <r>
      <t>wymiary</t>
    </r>
    <r>
      <rPr>
        <sz val="10"/>
        <color theme="1"/>
        <rFont val="Czcionka tekstu podstawowego"/>
        <charset val="238"/>
      </rPr>
      <t xml:space="preserve">  zabytku</t>
    </r>
  </si>
  <si>
    <t>wartość euro</t>
  </si>
  <si>
    <t>warotść zł</t>
  </si>
  <si>
    <t>tkanina; brokat na aksamicie, nici złote i srebrne; lansowania/textile; gold and silver threads, lancé weave</t>
  </si>
  <si>
    <t>Srebro, częściowo złocone, emalia/partially gilded silver, enamel</t>
  </si>
  <si>
    <t>5,5 x 9,5 cm</t>
  </si>
  <si>
    <t>Druk i rękopis; papier biały/printed and hand-written text; white paper</t>
  </si>
  <si>
    <t>MK 2591</t>
  </si>
  <si>
    <t>35 x 56 cm</t>
  </si>
  <si>
    <t>Olej na płótnie/oil on canvas</t>
  </si>
  <si>
    <t>66 x 85 cm</t>
  </si>
  <si>
    <t>ms.114, fol. 116b-119a; 122b-125b; 119b-122a</t>
  </si>
  <si>
    <t>31,3 x 21,4 x 3,2 cm</t>
  </si>
  <si>
    <t xml:space="preserve"> 2. Dokument; ugoda w Buszy między hetmanem Stanisławem Żółkiewskim i osmańskim dowódcą Iskenderem Paszą/The Polish agreement of Busza concluded between the Polish hetman Stanisław Żółkiewski and the Ottoman commander Iskender Pasha </t>
  </si>
  <si>
    <t xml:space="preserve"> 1. Audiencja polskiego posła u sułtana; Reception of the Polish Embassy before the Sultan Lucyan Wędrychowski, Polska, koniec XIX w./ Lucyan Wędrychowski, Poland, late 19th century</t>
  </si>
  <si>
    <t>1. Dokument, w którym król Zygmunt August potwierdza warunki pokoju z  Sułtanem Sulejmanem /Document; The royal confirmation of the treaty with Sultan Suleyman issued by King Sigismund Augustus</t>
  </si>
  <si>
    <t>ms.110,fol.79b-81a (90b-92a); 31b-33b</t>
  </si>
  <si>
    <t>30,8 x 21,7 x 7,3 cm</t>
  </si>
  <si>
    <t>BJ St. Dr. 40036 I</t>
  </si>
  <si>
    <t>16,1 x 20,5 cm</t>
  </si>
  <si>
    <t>1.  Portret synów Jana III Sobieskiego i Marii Kazimiery (Aleksandra, Konstantego i Jana);  portrait of king Sobieski’s sons – Aleksander, Konstanty, Jan)  Malarz nieznany, Polska, po 1685/Painter unknown, Poland, after 1685</t>
  </si>
  <si>
    <t xml:space="preserve">3. Starodruk/old  book; Wojciech Bobowski, Tractatus Alberti Bobovii Turcarum Imp. Mohammed IV  […]. Oxonia (Oksford),1690 
</t>
  </si>
  <si>
    <t xml:space="preserve">XII-358 </t>
  </si>
  <si>
    <t>olej na płótnie/oil on canvas</t>
  </si>
  <si>
    <t>54,5 x 65,5 cm</t>
  </si>
  <si>
    <t>2. Audiencja Karola Boscampa Lasopolskiego u wielkiego wezyra; Audience granted to Karol Boscamp Lasopolski by the grand vizier 
 Jan Chrystian Kamsetzer, Stambuł, 26 marca 1777 r./Jan Chrystian Kamsetzer, Istanbul, March 26, 1777.</t>
  </si>
  <si>
    <t xml:space="preserve">XV-Rr.-2498 </t>
  </si>
  <si>
    <t>Pędzel, lawowanie w tonach szarych oraz ołówek; oznaczanie i opisy piórem w tonie brunatnym; papier żeberkowy, biały z filigranem/grisaille brush and wash and pencil, labels and explanatory notes In Brown Ink, ribbed white paper with filigree</t>
  </si>
  <si>
    <t>37,1 x 48.8 cm</t>
  </si>
  <si>
    <t>XV-R.-11659</t>
  </si>
  <si>
    <t>Miedzioryt na papierze prążkowanym/copperplate engraving on ribbed paper</t>
  </si>
  <si>
    <t>27,9 x 16,7 cm</t>
  </si>
  <si>
    <t>3. Portret  sułtana Mustafy I; Portrait of sultan Mustafa I 
Weidemann Moritz Georg (wyd.), Lipsk, 1721/ published by Weidemann Moritz Georg, Leipzig, 1721.</t>
  </si>
  <si>
    <t>Miedzioryt na papierze żeberkowym/copperplate engraving on ribbed paper</t>
  </si>
  <si>
    <t>17,5 x 11.8 cm</t>
  </si>
  <si>
    <t xml:space="preserve">5. Portrety konne sułtana Mehmeda IV i króla Jana Kazimierza; Equestrian portraits of sultan Mehmed IV and king Jan Kazimierz
Rytownik nieznany, Allardt Hugo (wyd.), Amsterdam (?), 1667/Anonymous, published by Allardt Hugo, Amsterdam (?), 1667
</t>
  </si>
  <si>
    <t>XV-R.-6805</t>
  </si>
  <si>
    <t>XV-R.-2464</t>
  </si>
  <si>
    <t>Miedzioryt, papier żeberkowy z filigranem/copperplate, ribbed paper with watermark</t>
  </si>
  <si>
    <t>25,3 x 34,5 cm</t>
  </si>
  <si>
    <t xml:space="preserve">6. Bitwa pod Wiedniem 1683; Battle of Vienna
Romeyn de Hooghe, Amsterdam, 1683
</t>
  </si>
  <si>
    <t>XV-R.-7472</t>
  </si>
  <si>
    <t>Akwaforta, papier żeberkowy/etching, ribbed paper</t>
  </si>
  <si>
    <t>71,5 x 57,7 cm</t>
  </si>
  <si>
    <t>1.</t>
  </si>
  <si>
    <t>2.</t>
  </si>
  <si>
    <t>3.</t>
  </si>
  <si>
    <t>4.</t>
  </si>
  <si>
    <t>5.</t>
  </si>
  <si>
    <t>6.</t>
  </si>
  <si>
    <t>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</si>
  <si>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</si>
  <si>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</si>
  <si>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</si>
  <si>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</si>
  <si>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</si>
  <si>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</si>
  <si>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</si>
  <si>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</si>
  <si>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</si>
  <si>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</si>
  <si>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</si>
  <si>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</si>
  <si>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</si>
  <si>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</si>
  <si>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</si>
  <si>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</si>
  <si>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</si>
  <si>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</si>
  <si>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</si>
  <si>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</si>
  <si>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</si>
  <si>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</si>
  <si>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</si>
  <si>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</si>
  <si>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</si>
  <si>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</si>
  <si>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</si>
  <si>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</si>
  <si>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</si>
  <si>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</si>
  <si>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40.</t>
  </si>
  <si>
    <t>41.</t>
  </si>
  <si>
    <t>42.</t>
  </si>
  <si>
    <t>43.</t>
  </si>
  <si>
    <t>44.</t>
  </si>
  <si>
    <t>45.</t>
  </si>
  <si>
    <t>46.</t>
  </si>
  <si>
    <t>47.</t>
  </si>
  <si>
    <t>48.</t>
  </si>
  <si>
    <t>49.</t>
  </si>
  <si>
    <t>50.</t>
  </si>
  <si>
    <t>51.</t>
  </si>
  <si>
    <t>52.</t>
  </si>
  <si>
    <t>53.</t>
  </si>
  <si>
    <t>54.</t>
  </si>
  <si>
    <t>55.</t>
  </si>
  <si>
    <t>56.</t>
  </si>
  <si>
    <t>57.</t>
  </si>
  <si>
    <t>58.</t>
  </si>
  <si>
    <t>59.</t>
  </si>
  <si>
    <t>60.</t>
  </si>
  <si>
    <t>61.</t>
  </si>
  <si>
    <t>62.</t>
  </si>
  <si>
    <t>63.</t>
  </si>
  <si>
    <t>64.</t>
  </si>
  <si>
    <t>65.</t>
  </si>
  <si>
    <t>66.</t>
  </si>
  <si>
    <t>67.</t>
  </si>
  <si>
    <t>68.</t>
  </si>
  <si>
    <t>69.</t>
  </si>
  <si>
    <t>70.</t>
  </si>
  <si>
    <t>71.</t>
  </si>
  <si>
    <t>72.</t>
  </si>
  <si>
    <t>73.</t>
  </si>
  <si>
    <t>74.</t>
  </si>
  <si>
    <t>75.</t>
  </si>
  <si>
    <t>76.</t>
  </si>
  <si>
    <t>77.</t>
  </si>
  <si>
    <t xml:space="preserve">7. Bitwa pod Parkanami i Esztergomem; Battles of Parkany and Esztergom
Johann Ulrich Kraus (rytował), Johann Josef Waldtmann (rysował), 1696; Mediolan (I wydanie)/engraving by Johann Ulrich Kraus, drawing by Johann Josef Waldtmann, 1696; Milan (1st edition)
</t>
  </si>
  <si>
    <t>XV-R.-6998</t>
  </si>
  <si>
    <t>33 x 20,1 cm</t>
  </si>
  <si>
    <t>XV-R.-7474</t>
  </si>
  <si>
    <t>101,4 x 143 cm</t>
  </si>
  <si>
    <t xml:space="preserve">8. Bitwa pod Komarnem; Battle of Komarno
Romeyn de Hooghe (1645-1708), Amsterdam
</t>
  </si>
  <si>
    <t xml:space="preserve">9. Portret wielkiego wezyra Köprülü Mehmeda Paszy; Portrait of Grand Vizier Köprülü Mehmed Pasha
Johann Martin Lerch (rytował), Jacob Toorenvliet (rysował), Johann Baptist Hacque (wydawca), 1670, Wiedeń/Engraving by Johann Martin Lerch, drawing by Jacob Toorenvliet, published by Johann Baptist Hacque, 1670, Vienna
</t>
  </si>
  <si>
    <t>XV-R.-6815</t>
  </si>
  <si>
    <t>20,8 x 14,8 cm</t>
  </si>
  <si>
    <t>Miedzioryt, papier żeberkowy/Copperplate, ribbed paper</t>
  </si>
  <si>
    <t>XV-R.-11778</t>
  </si>
  <si>
    <t>17,3 x 12.7 cm</t>
  </si>
  <si>
    <t xml:space="preserve">10. Portret Köprülü Ahmeda Paszy;  Portrait of Köprülü Ahmed Pasha
Matthaeus der Jüngere Merian (wyd.), 1672, Frankfurt nad Menem/Published by Matthaeus der Jüngere Merian, 1672, Frankfurt am Main
</t>
  </si>
  <si>
    <t xml:space="preserve">11. Portret Kara Mustafy Paszy,  Portrait of Kara Mustafa Pasha
Johann Baptist Hacque (wyd.), 1674, Wiedeń/Published by Johann Baptist Hacque, 1674, Vienna
</t>
  </si>
  <si>
    <t>XV-R.-6814</t>
  </si>
  <si>
    <t xml:space="preserve">23,1 x 16,2 cm </t>
  </si>
  <si>
    <t xml:space="preserve">12. Bitwa pod Chocimiem;  Battle of Hotin
Giacomo Lauro, 1624, Rzym/ Giacomo Lauro, 1624, Rome
</t>
  </si>
  <si>
    <t xml:space="preserve">40,0 x 51,4 cm </t>
  </si>
  <si>
    <t>Miedzioryt, papier żeberkowy/ Copperplate, ribbed paper</t>
  </si>
  <si>
    <t>XV-R.-7029</t>
  </si>
  <si>
    <t xml:space="preserve">13. Mapa Ukrainy;  Map of Ukraine
Beauplan Guillaume Le Vasseur, 1650
</t>
  </si>
  <si>
    <t>BCZK 360 III SAF</t>
  </si>
  <si>
    <t>Rękopis – rysunek czarnym tuszem, kolorowany akwarelą/black ink, water-colour</t>
  </si>
  <si>
    <t xml:space="preserve">223,0 x 96,0 cm </t>
  </si>
  <si>
    <t xml:space="preserve">14. Figurka z sarkofagu, sculpture of a soldier
Polska, po 1620/Poland, after 1620
</t>
  </si>
  <si>
    <t>Cyna, odlew/tin, mould</t>
  </si>
  <si>
    <t>40,5 x 15 x 6,5 cm</t>
  </si>
  <si>
    <t>XIII-3118</t>
  </si>
  <si>
    <t xml:space="preserve">15. Figurka z sarkofagu, sculpture of a soldier
Polska, po 1620/Poland, after 1620 
</t>
  </si>
  <si>
    <t>39,5 x 12 x 4 cm</t>
  </si>
  <si>
    <t>XIII-3119</t>
  </si>
  <si>
    <t xml:space="preserve">16. Siodło i oporządzenie konia;  Sadle and horse trappings
Turcja, XVII w./Turkey, 17th century
</t>
  </si>
  <si>
    <t>Blacha srebrna złocona, turkusy, rubiny, szmaragdy, płytki nefrytu, zlote nici, drewno, aksamit, płótno, skóra/gilt silver foil, turquoises, rubież, emeralds, nephrite, gold thread, wood, velvet, cloth, leather</t>
  </si>
  <si>
    <t>33-38 cm x 44 cm;  czaprak 67 x 65 cm</t>
  </si>
  <si>
    <t>XIV-511/1-2</t>
  </si>
  <si>
    <t xml:space="preserve">17. Siodło Saddle
Turcja, XVII w./Turkey 17th century
</t>
  </si>
  <si>
    <t>XIV-534/1-4</t>
  </si>
  <si>
    <t xml:space="preserve">Drewno, aksamit haftowany nicią złotą, blachy srebrne, złocone, nefryt, turkusy, małe rubiny i szmaragdy, skóra, płótno, wata, galon złoty/Wood, velvet embroided with gold thread, silver gilt foil, nephrite, turquoises, rubies and emeralds, leather, cloth, cotton wool, gold gallon </t>
  </si>
  <si>
    <t>33 x 30 cm</t>
  </si>
  <si>
    <t xml:space="preserve">18. Siodło i czaprak;  sadle and caparison 
Polska, XVII w./Poland 17th century
</t>
  </si>
  <si>
    <t>Blacha srebrna złocona, perełki, nefryty, turkusy i inne kamienie, aksamit, nici złote, skóra drewno/silver gilt foil/pearls, nephrite, turqouises and other gemstones, velvet, gold thread, leather, wood</t>
  </si>
  <si>
    <t>XIV-515/1-2</t>
  </si>
  <si>
    <t>28,5 x 72,0 x 42,5 cm</t>
  </si>
  <si>
    <t xml:space="preserve">19. Napierśnik Breast cloth
Turcja, XVII w./Turkey, 17th century
</t>
  </si>
  <si>
    <t>Aksamit czerwony, zielona taśma,, blaszki srebrne, złocone/red velvet, green band, pieces of gilt silver foil</t>
  </si>
  <si>
    <t>52 x 59,5 cm</t>
  </si>
  <si>
    <t xml:space="preserve">XIV-589 </t>
  </si>
  <si>
    <t xml:space="preserve">20. Uździenica;  Halter
Turcja, XVII w./Turkey 17th century
</t>
  </si>
  <si>
    <t>Rzemień, srebro złocone, turkusy, nefryt, turmaliny, chwast z nici złotych i czerwonych/Leather thongs, silver gilt, turquoises, nephrite, tourmaline, tassel of gold and red thread</t>
  </si>
  <si>
    <t>60 cm</t>
  </si>
  <si>
    <t>XIV-537</t>
  </si>
  <si>
    <t xml:space="preserve">21. Czaprak;  Caparison
XVII w./17th century
</t>
  </si>
  <si>
    <t>Atłas, nici złote, jedwab, malatura/satin, gold threads, silk, painting</t>
  </si>
  <si>
    <t>105 x 131 cm</t>
  </si>
  <si>
    <t xml:space="preserve">XIV-602 </t>
  </si>
  <si>
    <t xml:space="preserve">22. Para strzemion,  Pair od stirrups
Polska, XVII w./Poland, 17th century
</t>
  </si>
  <si>
    <t>Srebro złocone, turkusy, nefryt, czerwony sznur, skóra/silver gilt, turqouises, nephrite, leather</t>
  </si>
  <si>
    <t>16,5 x 12,5 x 12 cm</t>
  </si>
  <si>
    <t>XIV-536/1-2</t>
  </si>
  <si>
    <t xml:space="preserve">23. Para strzemion; Pair of stirrups
Turcja, XVII w./Turkey, 17th century
</t>
  </si>
  <si>
    <t>XIV-522/1-2</t>
  </si>
  <si>
    <t>Żelazo złocone, srebro złocone, szmaragdy, turmaliny, granaty, nefryt, złote nici, aksamit, skóra/iron gilt, silver gilded, emeralds, tourmaline, garnets, nephrite, gold threads, velvet, leather</t>
  </si>
  <si>
    <t>15,5 x 13,5 x 18,8 cm</t>
  </si>
  <si>
    <t>Srebro złocone, masa perłowa, kamienie szlachetne/silver gilt, nacre, gemstones</t>
  </si>
  <si>
    <t>9 x 8 x 3,7 cm</t>
  </si>
  <si>
    <t>XIV-871</t>
  </si>
  <si>
    <t xml:space="preserve">25. Osada na pióropus;  Aigrette
Turcja, XVII w./Turkey, 17th century
</t>
  </si>
  <si>
    <t xml:space="preserve">24. Osada na pióropusz;  Aigrette
Turcja, XVII w./Turkey, 17th century
</t>
  </si>
  <si>
    <t>13,5 x 6,7 x 22,8 cm</t>
  </si>
  <si>
    <t>XIV-874</t>
  </si>
  <si>
    <t xml:space="preserve">26. Buława;  Ceremonial mace
Turcja, XVII w./Turkey, 17th century
</t>
  </si>
  <si>
    <t>XIV-425</t>
  </si>
  <si>
    <t>Róg, brąz złocony, krwawnik, turkus/horn, bronze gilt, carnelian, turquoise</t>
  </si>
  <si>
    <t>Dł. 58 cm</t>
  </si>
  <si>
    <t xml:space="preserve">27. Para karwaszy; Pair of arm guards
Turcja, XVII w./Turkey, 17th century
</t>
  </si>
  <si>
    <t>Żelazo kute, plecionka kolcza, złoty drut, mosiądz złocony/forged iron, chain mail, gold wire, gilded brass</t>
  </si>
  <si>
    <t>Dł. 31,5 cm</t>
  </si>
  <si>
    <t xml:space="preserve">XIV-295/1-2 </t>
  </si>
  <si>
    <t xml:space="preserve">28. Łyżka do czapy janczarskiej; Plume socket of a janissary’s cap
Turcja, XVII w./Turkey, 17th century
</t>
  </si>
  <si>
    <t>Blacha mosiężna, częściowo cynowana, drewno/brass partiallt plater with zinc, wood</t>
  </si>
  <si>
    <t>32 x 6,1 cm</t>
  </si>
  <si>
    <t>XIV-899</t>
  </si>
  <si>
    <t xml:space="preserve">29. Kałkan;   Ceremonial shield
Turcja, XVII w./Turkey, 17th century
</t>
  </si>
  <si>
    <t>Trzcina, nić bawełniana, tkanina złotolita z haftem srebrnym, blacha srebrna wybijana, złocona, turkusy, nefryty, oliwiny, aksamit, sznur karmazynowy/wicker, silk thread, gold fabric with silver embroidery, silver gilt, turquoises, nephrites, velvet, crimson string</t>
  </si>
  <si>
    <t>Śr. 59 cm</t>
  </si>
  <si>
    <t>XIV-380</t>
  </si>
  <si>
    <t xml:space="preserve">30. Dwa dziryty w pochwie; Two javelins and scabbard
Turcja, XVII w./Turkey, 17th century
</t>
  </si>
  <si>
    <t>Stal, róg, drewno, czarna skóra kozłowa, srebro/steel, horn, wood, black goatskin, silver</t>
  </si>
  <si>
    <t>78,5 cm</t>
  </si>
  <si>
    <t>XIV-168/1-3</t>
  </si>
  <si>
    <t xml:space="preserve">31. Kałkan;   Ceremonial shield
Turcja, XVII w./Turkey, 17th century
</t>
  </si>
  <si>
    <t>Trzcina, tkanina, blacha srebrna kameryzowana/wicker, cloth, silver foil</t>
  </si>
  <si>
    <t>XIV-381</t>
  </si>
  <si>
    <t xml:space="preserve">32. Misiurka;  Helmet with mail
Persja, XVIII w./Persia, 18th century
</t>
  </si>
  <si>
    <t>Mosiądz, stal, kucie/brass, steel, forging</t>
  </si>
  <si>
    <t>dł.czepca 39,5 cm, śr.denka 17 cm</t>
  </si>
  <si>
    <t>XIV-368</t>
  </si>
  <si>
    <t xml:space="preserve">33. Trzy  Dziryty;  Three Javelins
Turcja, XVII w./Turkey, 17th century
</t>
  </si>
  <si>
    <t>Stal, blacha, drewno, skóra, kucie/steel, wood, Feather, forging</t>
  </si>
  <si>
    <t xml:space="preserve">77,5 cm </t>
  </si>
  <si>
    <t>XIV-310/1-4</t>
  </si>
  <si>
    <t xml:space="preserve">34. Koncerz;   sword
Turcja, XVII w./Turkey, 17th century
</t>
  </si>
  <si>
    <t>Drewno, stal, blacha; kucie/Wood, steel, foil, forging</t>
  </si>
  <si>
    <t>109 cm</t>
  </si>
  <si>
    <t>XIV-19/1-2</t>
  </si>
  <si>
    <t>Stal, skóra; kucie/steel, leather; forging</t>
  </si>
  <si>
    <t>94,5 cm</t>
  </si>
  <si>
    <t>XIV-102/1-2</t>
  </si>
  <si>
    <t xml:space="preserve">35. Szabla;   Sabre
Turcja, XVII w./Turkey, 17th century
</t>
  </si>
  <si>
    <t xml:space="preserve">36.  Para karwaszy;  Pair of arm guards
Kaukaz, XVII/XVIII w./Caucasus 17th/18th century
</t>
  </si>
  <si>
    <t>Blacha (srebrna I żelazna)/silver and iron foil</t>
  </si>
  <si>
    <t>dł.łyżek 32 płytek: 13 cm</t>
  </si>
  <si>
    <t>XIV-176/1-2</t>
  </si>
  <si>
    <t xml:space="preserve">37. Buzdygan;  Mace
Polska (Wschód?) między XVII i XVIII w./Poland, (East?), between 17th and 18th century
</t>
  </si>
  <si>
    <t>Srebro, drewno, skóra/silver, wood, leather</t>
  </si>
  <si>
    <t>63,8 cm</t>
  </si>
  <si>
    <t>XIV-428</t>
  </si>
  <si>
    <t xml:space="preserve">38. Buława Mikołaja Sieniawskiego;  Mikolai Sieniawski’s mace 
Węgry, XVI w./ Hungary, 16th 
</t>
  </si>
  <si>
    <t>Srebro zlocone, drewno, turkusy/ silver gilt, wood, turquoises</t>
  </si>
  <si>
    <t>71,8 cm</t>
  </si>
  <si>
    <t xml:space="preserve">XIV-617 </t>
  </si>
  <si>
    <t xml:space="preserve">39. Szabla;  Sabre
Turcja, XVII w./Turkey, 17th century
</t>
  </si>
  <si>
    <t>Żelazo, srebro złocone, turkusy, kamień zielonkawoniebieski, drewno/iron, silver gilt, turquoises, green stone, wood,</t>
  </si>
  <si>
    <t>105 cm</t>
  </si>
  <si>
    <t>XIV-353/1-2</t>
  </si>
  <si>
    <t>Stal, srebro złocone, miedź złocona, kamyki szlachetne/steel, silver gilt, gilded brass, gemstones</t>
  </si>
  <si>
    <t>47,5 cm</t>
  </si>
  <si>
    <t>XIV-263/1,2</t>
  </si>
  <si>
    <t xml:space="preserve">40.Para karwaszy Pair of arm guards
Turcja, XVII w./Turkey, 17th century
</t>
  </si>
  <si>
    <t xml:space="preserve">41. Łubie, Bow case
TurcjaXVII w./Turkey 17th century 
</t>
  </si>
  <si>
    <t>Skóra, safian; haft nicią srebrrną;  leathe, saffian, embroidery with silver thread</t>
  </si>
  <si>
    <t>28,5 x 52 cm</t>
  </si>
  <si>
    <t>XIV-575</t>
  </si>
  <si>
    <t xml:space="preserve">42. Łuk;  Bow
Turcja, XVII w.; Turkey, 17th century
</t>
  </si>
  <si>
    <t xml:space="preserve">Drewno, róg, masa ścięgnista, kość /wood, horn, animal tendon, bone
wym./dim.: dł. 144
</t>
  </si>
  <si>
    <t>dł. 144</t>
  </si>
  <si>
    <t xml:space="preserve">43. Prochownica;  Powder flask
Turcja, XVII/XVIII w./ Turkey, 17th/18th century
</t>
  </si>
  <si>
    <t xml:space="preserve">Drewno, aksamit, srebrny filigran, stal, mosiądz, kamienie szlachetne/Wood, velvet, silver filigree, steel, brass, gemstones </t>
  </si>
  <si>
    <t>13 cm</t>
  </si>
  <si>
    <t>XIV-347</t>
  </si>
  <si>
    <t xml:space="preserve">XIV-213 </t>
  </si>
  <si>
    <t xml:space="preserve">44. Prochownica;  Powder flask
Turcja, XVII w./Turkey, 17th century
</t>
  </si>
  <si>
    <t xml:space="preserve">Róg bawoli, srebro złocone, turkusy i nefryty, taśma jedwabna/Horn, silver gilt, turquoises, nephrite, silk band </t>
  </si>
  <si>
    <t>22,5 x 7,7 cm</t>
  </si>
  <si>
    <t>XIV-346</t>
  </si>
  <si>
    <t xml:space="preserve">45. Szyszak do zbroi husarskiej
Polska, ca 1700/Poland ca 1700
</t>
  </si>
  <si>
    <t>Mosiądz, stal/brass, steel</t>
  </si>
  <si>
    <t>15,5 x 23 cm</t>
  </si>
  <si>
    <t>XIV-238</t>
  </si>
  <si>
    <t xml:space="preserve">Żelazo kute, mosiądz, miedź złocona, skóra, sukno, aksamit /forged iron, brass, gilded copper, leather, cloth, velvet, </t>
  </si>
  <si>
    <t xml:space="preserve">49,5 x 120, 83; szyszak/helmet 15,5 </t>
  </si>
  <si>
    <t>XVI-237/1-6</t>
  </si>
  <si>
    <t xml:space="preserve">46. Zbroja Mikołaja Sieniawskiego;  Mikołaj Sieniawski’s armour
Polska, II poł. XVII w./Poland, 2nd half of 17th century
</t>
  </si>
  <si>
    <t xml:space="preserve">47. Para baczmagów; Pair of boots
Polska, XVII/XVIII w./Poland, 17th/18th century
</t>
  </si>
  <si>
    <t>Safian, haft nicią złotą na podkładzie, flanela/safian, gold thread embroidery, flannel</t>
  </si>
  <si>
    <t>33 x 38 cm</t>
  </si>
  <si>
    <t>XIII-3066/1-2</t>
  </si>
  <si>
    <t xml:space="preserve">Tkanina; atłas, jedwab, nić metalowa, bawełna, płótno, adamaszek, brokat/Textile; satin, silk, metal thread, cotton, lienien, damask, brocade  </t>
  </si>
  <si>
    <t>285 x 63 cm</t>
  </si>
  <si>
    <t xml:space="preserve">XIII-1563 </t>
  </si>
  <si>
    <t>Puławy</t>
  </si>
  <si>
    <t xml:space="preserve">1. Portret Roksolany, żony sułtana Süleymana, olej na płótnie; Portrait of Roksolana, wife of Sultan Suleyman, </t>
  </si>
  <si>
    <t xml:space="preserve">2. Portret Zofii Teofili Sobieskiej, matki Jana III Sobieskiego, olej na płótnie; Portrait of Jan III Sobieski's mother, Zofia Teofilia Sobieska, </t>
  </si>
  <si>
    <t xml:space="preserve">3. Portret Marka Sobieskiego, brata Jana II Sobieskiego, olej na płótnie; Portrait of Jan III Sobieski's brother Marek Sobieski, </t>
  </si>
  <si>
    <t xml:space="preserve">1. Kapa z tkaniny jedwabnej; Cope made from Turkish textile
Turcja, 2. poł. XVI w.- tkanina; Polska, XVI w. – haft/Turkey, second half of 16th century – textile; Poland, 16th century – embroidery
</t>
  </si>
  <si>
    <t>tkanina, jedwab, splot atłasowy, nić metalowa złota i srebrna, lansowania, haft nićmi jedwabnymi i techniką point d’Orient i nicią metalową złotą i srebrną; bajorek; złoty sznureczek/textile; silk, velvet weave, gold and silver thread, trimming; silk thread embroidery In the technique known as point d’Orient and In gold and silver thread on a string base; bulion; gold string</t>
  </si>
  <si>
    <t>286 x 136 cm</t>
  </si>
  <si>
    <t>2.  Ornat z tkaniny jedwabnej w kształcie skrzypiec, przedsoborowy; Chasuble</t>
  </si>
  <si>
    <t>tkanina; jedwab/textile; silk</t>
  </si>
  <si>
    <t>110 x 67 cm</t>
  </si>
  <si>
    <t xml:space="preserve">1. Kapa z tkaniny tureckiej (ze sceną biczowania); Cope from Turkish textile
Bursa lub Stambuł (?), XVI/XVII w. – tkanina; Polska, 4. Ćwierć XVII w. – haft podszewka/Bursa/Istanbul (?), 16th/17th century; Poland, last quarter of 17th century - embroidery
</t>
  </si>
  <si>
    <t>tkanina; aksamit gładki i strzyżony, srebrne, złote i jedwabne nici; broszowania i lansowania, haft/textile; smooth cut velvet, silver, gold, and silk threads, brocaded velvet, lancé weave, pattern weft</t>
  </si>
  <si>
    <t>126 x 275 cm</t>
  </si>
  <si>
    <t>tkanina; przędza jedwabna, splot rzędowy, nić złota i srebrna, broszowanie, lamowanie/textile; silk yarn, row weave, gold and silver thread, brocaded velvet and trimming</t>
  </si>
  <si>
    <t>167 x 110 cm</t>
  </si>
  <si>
    <t xml:space="preserve">2. Dalmatyka z tkaniny tureckiej; Dalmatic made from Turkish textile
Turcja, pocz. 17th w./Turkey, Elary 17th century
</t>
  </si>
  <si>
    <t>tkanina; jedwab, splot atłasowy, nić metalowa złota, lansowania/textile; silk, velvet weave, gold thread, lancé weave</t>
  </si>
  <si>
    <t xml:space="preserve">Ornat z tkaniny tureckiej; Chasuble made from Turkish textile 
Turcja, XVIII w./Turkey, 18th century
</t>
  </si>
  <si>
    <t>tkanina; jedwab, splot atłasowy, lansowania nicią złotą/textile; silk, velvet weave, lancé weave with gold thread</t>
  </si>
  <si>
    <t>107 x 70 cm</t>
  </si>
  <si>
    <t>miedź, kucie/brass, forging</t>
  </si>
  <si>
    <t>44,5 x 72 cm</t>
  </si>
  <si>
    <t>tkanina; jedwab, pozłacana nić metalowa/textile; silk, metal gilted thread</t>
  </si>
  <si>
    <t xml:space="preserve">1. Stanisław Chlebowski Wjazd Mehmeda II do Konstantynopola; Stanisław Chlebowski, Entry of Mehmed II into Constantinopole
Stanisław Chlebowski (1835-1884),
</t>
  </si>
  <si>
    <t>MNK II-a-72</t>
  </si>
  <si>
    <t xml:space="preserve">4. Portret Stanisława Żółkiewskiego; Portrait of Stanisław Żółkiewski
Nieznany malarz polski, XVII w./Unknown Polish painter, 17th century
</t>
  </si>
  <si>
    <t>66x83 cm</t>
  </si>
  <si>
    <t xml:space="preserve">5. Portret konny Jana III Sobieskiego; Equestrian portrait of Jan III Sobieski
Malarz nieznany, Rzym (?), ok. 1700/Painter unknown, Rome (?), ca 1700
</t>
  </si>
  <si>
    <t xml:space="preserve">6. Sultan Abdulaziz, Flota turecka; Turkish fleet
2 połowa XIX w./second half of 19th century
</t>
  </si>
  <si>
    <t>Rysunek czerwonym atramentem, papier żeberkowy/red Ink drawing on finned papaer</t>
  </si>
  <si>
    <t>Ołówek, czerwony atrament/pencil, red ink</t>
  </si>
  <si>
    <t>29,4 x 40,7</t>
  </si>
  <si>
    <t xml:space="preserve">8. Makata typu Skutari; Wall Hanning
Turcja, XVII/XVIII w./Turkey, 17th/18th century
</t>
  </si>
  <si>
    <t>Tkanina; nić metalowa, bawełna, jedwab/textile; metal thread, cotton, silk</t>
  </si>
  <si>
    <t xml:space="preserve">szer./w. 67 cm, dł./l. 190 cm </t>
  </si>
  <si>
    <t xml:space="preserve">9. Makata typu Skutari, Wall hanging
Turcja, XVII w./Turkey, 17th century
</t>
  </si>
  <si>
    <t>Jedwab, nić metalowa złota i srebrna, aksamit strzyżony w tle, wzór broszowany nicią złotą i srebrną/silk, gold and silver metal thread, cut velvet In the background, pattern brocaded with gold and silver thread</t>
  </si>
  <si>
    <t>169 x 125 cm</t>
  </si>
  <si>
    <t xml:space="preserve">10. Makata; Wall hanging
Turcja, XVIII w./Turkey, 18th century
</t>
  </si>
  <si>
    <t>Tkanina; broszowanie, splot atłasaowy, lansowanie/textile; brocade, velvet weave, lancé weave</t>
  </si>
  <si>
    <t>178 x 121 cm</t>
  </si>
  <si>
    <t xml:space="preserve">11. Fragment tkaniny; Piece of cloth
Turcja, XVII w./Turkey, 17th century
</t>
  </si>
  <si>
    <t>Jedwab, nić metalowa złota i srebrna, aksamit strzyżony, lansowania, broszowania/silk, gold and silver thread, cut velvet, pattern weft, brocade</t>
  </si>
  <si>
    <t>52 x 52 cm</t>
  </si>
  <si>
    <t xml:space="preserve">12. Pas jedwabny ,  silk sash 
Turcja, Pracownia ormiańska, XVIII w./Turkey, Armenian workshop,, 18th C
</t>
  </si>
  <si>
    <t xml:space="preserve">Jedwab, nić złota, brokat/ silk yarn, gold thread, brocaded taffeta, party weft patterned </t>
  </si>
  <si>
    <t xml:space="preserve">13. Przykrycie na sarkofag; Tomb cover
Turcja, XVI w./Turkey, 16th century
</t>
  </si>
  <si>
    <t>Jedwab, splot atłasowy i płócienny/silk, satin and plain weave</t>
  </si>
  <si>
    <t>81 x 65 cm</t>
  </si>
  <si>
    <t>Tkanina półjedwabna/textile; silk pattern weft</t>
  </si>
  <si>
    <t>172 x 115 cm</t>
  </si>
  <si>
    <t xml:space="preserve">15. Rząd na konia; Horse trappings
Turcja, XVII/XVIII w./Turkey, 17th/18th century
</t>
  </si>
  <si>
    <t>Drewno, skóra, srebro, blacha mosiężna, złocenia, emalia, taśma jedwabna przetykana srebrną nicią/wood, leather, silver, brass, enamel</t>
  </si>
  <si>
    <t xml:space="preserve">16. Rząd na konia; Horse trappings
Turcja, XVIII w./Turkey, 18th century
</t>
  </si>
  <si>
    <t>Skóra, srebro złocone, żelazo, puncowanie, perełkowanie/leather, silver gilted, iron</t>
  </si>
  <si>
    <t>aksamit jedwabny, nić metalowa złota, haft nicią złota na podkładzie/silk velevt, gold thread, gold thread embroidery on base</t>
  </si>
  <si>
    <t>57 x 123 cm</t>
  </si>
  <si>
    <t>żelazo, kucie, inkrustacja/iron, forging</t>
  </si>
  <si>
    <t>Żelazo, skóra, mosiądz/iron, Feather, brass</t>
  </si>
  <si>
    <t>115 x 46 cm</t>
  </si>
  <si>
    <t>Stal damasceńska, złoty drut, róg, żelazo/damascene steel, gold wire, horn, iron</t>
  </si>
  <si>
    <t>dł. 83 cm</t>
  </si>
  <si>
    <t xml:space="preserve">21. Szabla z pochwą; Sabre and scabbard
Turcja, XVIII/XIX w./Turkey, 18th/19th century
</t>
  </si>
  <si>
    <t>Stal, złoty drut, srebro, korale, turkusy/steel, gold wire, silver, corals, turquoises</t>
  </si>
  <si>
    <t xml:space="preserve">22. Szabla z pochwą; Sabre and scabbard
Turcja, XVII/XVIII w./Turkey, 17th/18th century
</t>
  </si>
  <si>
    <t>Stal damasceńska, złoty drut, mosiądz, róg barani, drewno, skóra/damascene steel, gold wire, brass, wood</t>
  </si>
  <si>
    <t xml:space="preserve">23.   Buzdygan; Mace
Turcja, XVIII/XIX w./Turkey 18TH/19th century
</t>
  </si>
  <si>
    <t>Stal, srebrny i złoty drut/steel, silver and gold wire</t>
  </si>
  <si>
    <t>Żelazo, drewno, aksamit, kucie/iron, wood, velvet, forging</t>
  </si>
  <si>
    <t>64 cm</t>
  </si>
  <si>
    <t xml:space="preserve">25.  Topór, dar Sefera Paszy Kościelskiego; Axe, gift of Sefer Pasha Kościelski
Turcja, XIX w./Turkey, 19th century
</t>
  </si>
  <si>
    <t>Żelazo, złoty drut, drewno, plusz/iron, gold wire, velvet, inlay</t>
  </si>
  <si>
    <t>Drewno, blacha mosiężna, mosiądz, skóra/brass, wood, leather</t>
  </si>
  <si>
    <t>12 cm</t>
  </si>
  <si>
    <t xml:space="preserve">27. Medal ofiarowany Papieżowi Klemensowi X/ Medal for Pope Clement X
 Girdamo Lucenti, 1674
</t>
  </si>
  <si>
    <t>Srebro, bicie/silver, mint</t>
  </si>
  <si>
    <t>1. Łombaszka- bęben bojowy; miedź; Kettledrum, copper</t>
  </si>
  <si>
    <t>1. Ornat z herbem rodu Oleśnickich; Chasuble with coat of arms of the Oleśnicki Family</t>
  </si>
  <si>
    <t>2. Stanisław Chlebowski,Śmierć Władysława Jagiellończyka pod Warną; Stanisław Chlebowski, Battle of Warna</t>
  </si>
  <si>
    <t>MNW II-a-280</t>
  </si>
  <si>
    <t>112 x 190 cm</t>
  </si>
  <si>
    <t xml:space="preserve">3. Stanisław Chlebowski, Sobieski pod Wiedniem; Stanisław Chlebowski;  Battle of Vienna  </t>
  </si>
  <si>
    <t>MNK II-a-281</t>
  </si>
  <si>
    <t>114x190 cm</t>
  </si>
  <si>
    <t>MNK V-79/l-4</t>
  </si>
  <si>
    <t>podpiersień: dług. 70,2 cm; podogonie: dług. 68 cm; wisior 1: dług. 49 cm; wisior 2: dług. 69,6 cm</t>
  </si>
  <si>
    <t>MNK V-81/1-3</t>
  </si>
  <si>
    <t>podpiersień: dług. 81,5 cm; podogonie: dług. 80 cm; 1279 g</t>
  </si>
  <si>
    <t>szabla w pochwie: dług. 103 cm; głownia: dług. 85,5 cm, szer. 3,4 cm, krzywizna 11.5 cm</t>
  </si>
  <si>
    <t>MNK V-98/1-2</t>
  </si>
  <si>
    <t>MNK V-1OO/1-2</t>
  </si>
  <si>
    <t>szabla: dług.82 cm.; głownia: dług. 68,3 cm, szer. 4,3 cm, krzywizna 6,2 cm; jelec: rozpiętość: 10,1 cm; pochwa: dług.75,7 cm; 775 9</t>
  </si>
  <si>
    <t>denko: śr. 15,5 cm, wys. 4,1 cm; kolczuga-przód: dług. 14,5 cm; kolczuga boki dł. 27 cm; koluszko: śr.6 mm; 1,1 kg</t>
  </si>
  <si>
    <t>MNK V-108</t>
  </si>
  <si>
    <t>MNK V-1472</t>
  </si>
  <si>
    <t>wys. 19.5 cm, dług.68.7 cm</t>
  </si>
  <si>
    <t xml:space="preserve">24. Nadziak; Axe
Turcja, XVIII/XIX w./Turkey 18TH/19th century
</t>
  </si>
  <si>
    <t xml:space="preserve">26. Prochownica z pasem; Powder flask with Belt
Polska, XIX w./Poland, 19th century
</t>
  </si>
  <si>
    <t>MNK V-1532</t>
  </si>
  <si>
    <t>MNK V-1967</t>
  </si>
  <si>
    <t>wys. piór: 13,1 cm, dług. całkowita: 63,2 cm</t>
  </si>
  <si>
    <t>MNK V-2077</t>
  </si>
  <si>
    <t xml:space="preserve">20.  Szabla; Sabre
Assad Ullah
Turcja, XVII w./Turkey, 17th century
</t>
  </si>
  <si>
    <t>MNK V-4376</t>
  </si>
  <si>
    <t>MNK V-4391</t>
  </si>
  <si>
    <t>MNK VII-MdP-821</t>
  </si>
  <si>
    <t>MNK VII-Md-496</t>
  </si>
  <si>
    <t>MNK VII-Md-498</t>
  </si>
  <si>
    <t>MNK IX-4306</t>
  </si>
  <si>
    <t>MNK XIX-4356</t>
  </si>
  <si>
    <t>MNK XIX-4526</t>
  </si>
  <si>
    <t>7. Album z rysunkami sułtana Abdulaziza; Album with drawings by Sultan Abdulaziz</t>
  </si>
  <si>
    <t>MNK XIX-5356</t>
  </si>
  <si>
    <t>MNK XIX-10331</t>
  </si>
  <si>
    <t>MNK XIX-4525</t>
  </si>
  <si>
    <t>MNK XIX-7261</t>
  </si>
  <si>
    <t>MNK XII-A-8</t>
  </si>
  <si>
    <t>MNK XIX-2528</t>
  </si>
  <si>
    <t>19,2x23,3
(14 x17,5 cm)</t>
  </si>
  <si>
    <t>MNK III-r.a-6689</t>
  </si>
  <si>
    <t>78.</t>
  </si>
  <si>
    <t>79.</t>
  </si>
  <si>
    <t>80.</t>
  </si>
  <si>
    <t>81.</t>
  </si>
  <si>
    <t>82.</t>
  </si>
  <si>
    <t>83.</t>
  </si>
  <si>
    <t>84.</t>
  </si>
  <si>
    <t>85.</t>
  </si>
  <si>
    <t>86.</t>
  </si>
  <si>
    <t>87.</t>
  </si>
  <si>
    <t>88.</t>
  </si>
  <si>
    <t>89.</t>
  </si>
  <si>
    <t>90.</t>
  </si>
  <si>
    <t>91.</t>
  </si>
  <si>
    <t>92.</t>
  </si>
  <si>
    <t>93.</t>
  </si>
  <si>
    <t>94.</t>
  </si>
  <si>
    <t>95.</t>
  </si>
  <si>
    <t>96.</t>
  </si>
  <si>
    <t>97.</t>
  </si>
  <si>
    <t>98.</t>
  </si>
  <si>
    <t>99.</t>
  </si>
  <si>
    <t>100.</t>
  </si>
  <si>
    <t>101.</t>
  </si>
  <si>
    <t>102.</t>
  </si>
  <si>
    <t>103.</t>
  </si>
  <si>
    <t>104.</t>
  </si>
  <si>
    <t>105.</t>
  </si>
  <si>
    <t>106.</t>
  </si>
  <si>
    <t>107.</t>
  </si>
  <si>
    <t>108.</t>
  </si>
  <si>
    <t>109.</t>
  </si>
  <si>
    <t>110.</t>
  </si>
  <si>
    <t>111.</t>
  </si>
  <si>
    <t>112.</t>
  </si>
  <si>
    <t>113.</t>
  </si>
  <si>
    <t>114.</t>
  </si>
  <si>
    <t>115.</t>
  </si>
  <si>
    <t>116.</t>
  </si>
  <si>
    <t>117.</t>
  </si>
  <si>
    <t>118.</t>
  </si>
  <si>
    <t>119.</t>
  </si>
  <si>
    <t>120.</t>
  </si>
  <si>
    <t>121.</t>
  </si>
  <si>
    <t>122.</t>
  </si>
  <si>
    <t>123.</t>
  </si>
  <si>
    <t>124.</t>
  </si>
  <si>
    <t>125.</t>
  </si>
  <si>
    <t>126.</t>
  </si>
  <si>
    <t>127.</t>
  </si>
  <si>
    <t>128.</t>
  </si>
  <si>
    <t xml:space="preserve">1.  Kobierzec typu Uszak; Ushak carpet
Anatolia Zach., 2. Poł. XVII w., przed 1683 r./Western Anatolia, second of half of 17th century
</t>
  </si>
  <si>
    <t>Wełna; osnowa z trzech nitek o skręcie 5, wątek dwukrotnie przerzucany po każdym rzędzie węzłów/wool, base of Three S-turned threads, weft crossing each row of knots twice</t>
  </si>
  <si>
    <t>392 x 212 cm</t>
  </si>
  <si>
    <t>wartość USD</t>
  </si>
  <si>
    <t>Partyzana gwardii Jana III Sobieskiego; Partisan of Jan III Sobieski’s guardsman
Polska (?), 1675/76 (?)/ Poland (?), 1675/76 (?)</t>
  </si>
  <si>
    <t>Stal, kucie, rytowanie/steel, forging, etchings</t>
  </si>
  <si>
    <t>49 x 24 cm</t>
  </si>
  <si>
    <t xml:space="preserve">2. Namiot;  Tent 
Turcja, koniec XVII w./Turkey, end 17th century
</t>
  </si>
  <si>
    <t>Len, atłas, skóra; aplikacja/linien, satin, leather; appliqué</t>
  </si>
  <si>
    <t>181 x 818 x 1590 cm</t>
  </si>
  <si>
    <t>dł./l. 86 cm</t>
  </si>
  <si>
    <t xml:space="preserve">4. Juszman; Mail 
Turcja (?), Indie (?), XVII w./Turkey (?), India (?), 17th century
</t>
  </si>
  <si>
    <t>dł./l. 90 cm</t>
  </si>
  <si>
    <t>Drewno, aksamit, skóra, mosiądz, nici metalowe; haft kładziony, płaski i wypukły/Wood, velvet, leather, brass, metal thread; laid stitch, flat and convex</t>
  </si>
  <si>
    <t>33 x 43,5</t>
  </si>
  <si>
    <t>dep.40</t>
  </si>
  <si>
    <t>89 x 70,5 cm</t>
  </si>
  <si>
    <t xml:space="preserve">3. Juszman; Mail  
Turcja (?), Indie (?), XVII w./Turkey (?), India (?), 17th century
</t>
  </si>
  <si>
    <t xml:space="preserve">5. Siodło po rodzinie Sapiehów; Saddle
Turcja, XVII/XVIII w./Turkey, 17th/18th century
</t>
  </si>
  <si>
    <t xml:space="preserve">6. Portret króla Michała Korybuta Wiśniowieckiego; Portrait of King Michał Korybut Wiśniowiecki
Daniel Schultz, po 1669r./Daniel Schultz, after 1669
</t>
  </si>
  <si>
    <t xml:space="preserve">7. Portret Marii Kazimiery; Portrait of Maria Kazimiera
Nieznany malarz francuski, ok. 1684/Unknown French painter, ca 1684
</t>
  </si>
  <si>
    <t>74,5 x 59 cm</t>
  </si>
  <si>
    <t>126,7 x 99,5 cm</t>
  </si>
  <si>
    <t>cym.5</t>
  </si>
  <si>
    <t>17,2 x 11,5 cm</t>
  </si>
  <si>
    <t xml:space="preserve">8. Portret Stanisława Jana Jabłonowskiego; Portrait of Jabłonowski
Polska, po 1683 r./Poland, after 1683
</t>
  </si>
  <si>
    <t xml:space="preserve">9. Sermoni detti da Gian Paolo Oliva e da Antonio Vieir DELLA Campagnia di Giesu nella Solennita del B.Stanslao. In Roma, per il Lazzari Varese 1675; książeczka w oprawie z ekslibrisem Jana III Sobieskiego/Old print with Jan III Sobieski’s exlibris </t>
  </si>
  <si>
    <t xml:space="preserve">1.  Ornat z tkaniny tureckiej;  Chasuble made from Turkish textile 
Turcja, XVII w./Turkey, 17th century
</t>
  </si>
  <si>
    <t>Jedwab, nici srebrne, złote i jedwabne; broszowanie i lansowanie/silk, gold nad silver thread, brocaded vel vet, lancé weave</t>
  </si>
  <si>
    <t>90,5 x 70,5 cm</t>
  </si>
  <si>
    <t xml:space="preserve">1. Audiencja posła Francji u sultana Osmana III (1754-57); Audience of the French envoy Count de Vergennes with Sultan Osman III
Malarz nieznany, Francja, XVIII w./Painter unknown, France, 18th century
</t>
  </si>
  <si>
    <t xml:space="preserve">2. Audiencja posła Francji u wielkiego wezyra; Audience of the French envoy, Count de Vergennes with  the Grand Vizier
Malarz nieznany, Francja, XVIII w./Painter unknown, France, 18th century
</t>
  </si>
  <si>
    <t xml:space="preserve">3. Wielki wezyr; The Grand Vizier 
Malarz nieznany, Francja, XVIII w./Painter unknown, France, 18th century
</t>
  </si>
  <si>
    <t xml:space="preserve">4. Naczelny dowódca janczarów; Commander of the janissarie 
Malarz nieznany, Francja, XVIII w./Painter unknown, France, 18th century
</t>
  </si>
  <si>
    <t xml:space="preserve">5. Chan  Tatarów; Khan of the Tatars
Malarz nieznany, Francja, XVIII w./Painter unknown, France, 18th century
</t>
  </si>
  <si>
    <t xml:space="preserve">6. Portret Sultana Abdulhamida I; Portrait of  Sultan Abdülhamid I 
Malarz nieznany, Francja, XVIII w./Painter unknown, France, 18th century
</t>
  </si>
  <si>
    <t xml:space="preserve">7. Makata mihrabowa zdobiona inskrypcjami; wall hanging in mihrab shape, decorated with inscriptions
Turcja, XIX/XX w./Turkey, 19th, 20th century
</t>
  </si>
  <si>
    <t>S 9677 MŁ</t>
  </si>
  <si>
    <t>Atlas, haft nić metalowa/satin, metal thread</t>
  </si>
  <si>
    <t>305 x 198 cm</t>
  </si>
  <si>
    <t>Atłas, złote i jedwabne nici, broszowanie i lansowanie/Satin, gold and vel vet threads; brocade, lance weave</t>
  </si>
  <si>
    <t xml:space="preserve">1. Antependium z czapraka; antepedium made from a Turkish caparison
Turcja, XVII w./Turkey, 17th century
</t>
  </si>
  <si>
    <t>Aksamit, nić srebrna i złota, haft kładziony/Velvet, silver and gold thread, laid stitch</t>
  </si>
  <si>
    <t>59 x 146 cm</t>
  </si>
  <si>
    <t xml:space="preserve">2. Antependium z tkaniny tureckiej; antependium made from Turkish textile
Turcja, XVII w./Turkey, 17th century
</t>
  </si>
  <si>
    <t>Aksamit, nici jedwabne, srebrne i złote, haft kładziony, aplikacja/velvet, silk, silver, and gold thread, laid stitch, appliqué</t>
  </si>
  <si>
    <t>55 x 150 cm</t>
  </si>
  <si>
    <t xml:space="preserve">1. Buńczuk, Horsetail standard
Turcja, XVII w./Turkey, 17th century
</t>
  </si>
  <si>
    <t>blacha mosiężna złocona, włosie końskie, drewno, bawełna/Gilder brass, horsehair, wood, cotton</t>
  </si>
  <si>
    <t>Rm 2144</t>
  </si>
  <si>
    <t>.: 269 cm</t>
  </si>
  <si>
    <t xml:space="preserve">2. Kałkan; Ceremonial shield
Turcja, XVII w./Turkey, 17th century
</t>
  </si>
  <si>
    <t>Wić roślinna, jedwab, żelazo kute, sukno/wicker, silk, forged iron, cloth</t>
  </si>
  <si>
    <t>Dia. 60 cm</t>
  </si>
  <si>
    <t>Rm 2147</t>
  </si>
  <si>
    <t xml:space="preserve">3. Łubie; Quiver
Turcja, XVII w./Turkey, 17th century
</t>
  </si>
  <si>
    <t>Skóra naturalna i barwiona, haft, nić metalowa/natural and stained leather, mebroidery, metal thread</t>
  </si>
  <si>
    <t>69 x 32 cm</t>
  </si>
  <si>
    <t>Rw 1134</t>
  </si>
  <si>
    <t xml:space="preserve">4. Sajdak – łubie i kołczan z pięcioma strzałami; Bow case and quiver with five arrows
Turcja, XVII w./Turkey, 17th century
</t>
  </si>
  <si>
    <t>Skóra, aksamit, mosiądz, żelazo, rytowanie, aplikacja, ażur/leather, velvet, gilt brass, iron, etching, appliqué, open-work</t>
  </si>
  <si>
    <t>55 x 29, 40 x 20, arrows 77,7-78,7 cm</t>
  </si>
  <si>
    <t xml:space="preserve">Rw 1138, Rw 1137/1-6 </t>
  </si>
  <si>
    <t xml:space="preserve">5. Siodło; Saddle
Turcja, XVII w./Turkey, 17th century
</t>
  </si>
  <si>
    <t>Drewno, skóra naturalna i barwiona, okucia ze srebra złoconego, haft nićmi metalowymi, mosiężne ćwieki; tybinki polichromowane ze skóry bydlęcej, pokrytej zaprawą i malowanej olejno, rytowanie/Wood, natural and stained leather, silver gilt mounts, metal thread emboridery, brass nails. Polychrome leg guards from Feather, coated with base and painted with oil paint; etchings</t>
  </si>
  <si>
    <t>60 x 30 cm</t>
  </si>
  <si>
    <t>Rw. 1131-2</t>
  </si>
  <si>
    <t xml:space="preserve">6. Czaprak; Caparison
Turcja, XVII w./Turkey, 17th century
</t>
  </si>
  <si>
    <t>Wełna, haft nićmi srebrnymi złoconymi kładziony na podkładzie bawełnianym/textile; wool, silver gilt thread embroidery on wool base</t>
  </si>
  <si>
    <t>75 x 108 cm</t>
  </si>
  <si>
    <t xml:space="preserve">Rw 1547 </t>
  </si>
  <si>
    <t xml:space="preserve">1. Ornat z tkaniny tureckiej; Chasuble made from Turkish textile 
Turcja, XVI w./ Turkey, 16th century
</t>
  </si>
  <si>
    <t>tkanina; jedwab, splot atłasowy, nici srebrne, lansowania/textile; silk, vel vet weave, silver thread, lancé weave</t>
  </si>
  <si>
    <t>120 x 68 cm</t>
  </si>
  <si>
    <t>MDS - 710</t>
  </si>
  <si>
    <t>Oil on canvas/Olej na płótnie</t>
  </si>
  <si>
    <t>Galera turecka z jeńcami, obraz wotywny; Painting of a Turkish galley with captives
Nieokreślony malarz polski/uknown Polish painter</t>
  </si>
  <si>
    <t>183 x 141 cm</t>
  </si>
  <si>
    <t>Miedź, skóra szyta, wytłaczana/copper, stitched, embossed leather</t>
  </si>
  <si>
    <t xml:space="preserve">MT.IV.625/1a-b; MT.IV.625/2 </t>
  </si>
  <si>
    <t>26,5 cm; śr./Dia. 16-18 cm</t>
  </si>
  <si>
    <t xml:space="preserve">1.-2. Para łombaszków; Pair of cavalry signal drums
Turcja, XVII w./Turkey, 17th century
</t>
  </si>
  <si>
    <t xml:space="preserve">3-4. Para czyneli; Pair of cymbals
Turcja, XVII w./Turkey, 17th century
</t>
  </si>
  <si>
    <t xml:space="preserve">MT.IV.626/1-2 </t>
  </si>
  <si>
    <t>Dia. 30,5 cm; wys./h. 4 cm</t>
  </si>
  <si>
    <t>Mosiądz, kucie, wyoblanie, obtaczanie, szlifowanie/forged, cast, rolled and cut brass</t>
  </si>
  <si>
    <t xml:space="preserve">5-6. Para strzemion; Pair of stirrups
Turcja, XVIII w./Turkey, 18th century
</t>
  </si>
  <si>
    <t xml:space="preserve">MT.IV.395/1-2 </t>
  </si>
  <si>
    <t>Mosiądz odlewany, lutowany, złocony, grawerowany/cast, riveted, gilt, and engraved brass</t>
  </si>
  <si>
    <t>16 x 14,2 x 12,8 cm</t>
  </si>
  <si>
    <t xml:space="preserve">7-8. Para strzemion; Pair of stirrups
Turcja, XVIII w./Turkey, 18th century?
</t>
  </si>
  <si>
    <t>Mosiądz odlewany, lutowany, grawerowany, polerowany/cast, riveted, engarved, and polished brass</t>
  </si>
  <si>
    <t xml:space="preserve">MT-A-Sz 499/1-2 </t>
  </si>
  <si>
    <t>16 x 12 x 18 cm</t>
  </si>
  <si>
    <t>.:  86 x 66,5 cm</t>
  </si>
  <si>
    <t xml:space="preserve">9. Portret Jana Karola Chodkiewicza; Portrait of Jan Karol Chodkiewicz;  
Nieznany malarz polski 1 poł. XVII w./Unknown Polish painter, 1st half of 17th century
</t>
  </si>
  <si>
    <t xml:space="preserve">1. List przymierny wysłany przez sułtana Bajezida II do króla Kazimierza Jagiellończyka / ‘Ahdname sent by Sultan Bayezid II to King Casimir, dated 1489 </t>
  </si>
  <si>
    <t>Rękopis/manuscript</t>
  </si>
  <si>
    <t xml:space="preserve">70,5 x 26,5 cm; wymiary podkładki ok.: 73 x 29 cm </t>
  </si>
  <si>
    <t>AKW, Dz. tur., k. 66, t. 19, nr 41</t>
  </si>
  <si>
    <t>272,5 x 39 cm</t>
  </si>
  <si>
    <t>AKW, Dz.tur., k. 67, t. 34, nr 77</t>
  </si>
  <si>
    <t>26,6 x 43,4 cm; wymiary podkładki ok.: 28,5 x 45 cm</t>
  </si>
  <si>
    <t>2. List przymierny wysłany przez sułtana Sulejmana I do króla Zygmunta I / ‘Ahdname sent by Sultan Suleyman I to King Sigismund I, dated 1525</t>
  </si>
  <si>
    <t>3. List przymierny wysłany przez sułtana Sulejmana I do króla Zygmunta I (włoskie tłumaczenie Porty) / ‘Ahdname sent by Sultan Suleyman I to King Sigismund I (Italian translation by the Porty), dated 1533</t>
  </si>
  <si>
    <t>4. List przymierny wysłany przez sułtana Murada III do króla Stefana Batorego / ‘Ahdname sent by Sultan Murad III to King Stephan Báthory, dated 1577</t>
  </si>
  <si>
    <t>AKW, Dz.tur., k. 71, t. 260, nr 486</t>
  </si>
  <si>
    <t>263 x 57,5 cm</t>
  </si>
  <si>
    <t>5. List przymierny wysłany przez sułtana Murada IV do króla Zygmunta III / ‘Ahdname sent by Sultan Murad IV to King Sigismund III, dated 1623</t>
  </si>
  <si>
    <t>AKW, Dokumenty pergaminowe, nr 5628</t>
  </si>
  <si>
    <t>491,5 x 65 cm</t>
  </si>
  <si>
    <t>6. List przymierny wysłany przez sułtana Mehmeda IV do króla Michała Wiśniowieckiego / ‘Ahdname sent by Sultan Mehmed IV to King Michał, dated 1672</t>
  </si>
  <si>
    <t>AKW, Dz.tur., k. 77, t. 467, nr 783</t>
  </si>
  <si>
    <t>263,5 x 60,5 cm</t>
  </si>
  <si>
    <t xml:space="preserve">7. Rozporządzenie sułtana Bayezida II zezwalające kupcom polskim na swobodny handel w jego państwie na podstawie zawartego traktatu z królem Kazimierzem; a diploma [nishan] issued by Sultan Bayezid II, allowing the Polish merchants to trade in his domains on the basis of his treaty with King Casimir, 1489 </t>
  </si>
  <si>
    <t>14,5 x 44 cm; wymiary podkładki ok.: 19 x 52 cm</t>
  </si>
  <si>
    <t>8. Zygmunt August, król polski, Mikołajowi Ormianinowi, tłumaczowi swemu tureckiemu, darowuje młyn na przedmieściu Lwowa./ Sigismund August, king of Poland and Grande Duke of Lithuania, donated the mill in the suburbs of Lwoów for the Nicolai Armenian, translator from Turkish language, dated 1557</t>
  </si>
  <si>
    <t>Dokumenty pergaminowe, nr  6163</t>
  </si>
  <si>
    <t>26 x 59 + 10,3 cm; wymiary podkładki ok.: 61,5 x 43,5 cm</t>
  </si>
  <si>
    <t xml:space="preserve">9. List Hasseki Hürrem Sultan (sułtanki Roksolany) do króla Zygmunta Augusta / letter sent by Haseki Hürrem Sultan to King Sigismund August, dated 1549 </t>
  </si>
  <si>
    <t>17 x 29 cm; wymiary podkładki ok.: 40 x 48 cm</t>
  </si>
  <si>
    <t xml:space="preserve">10a. List Hasseki Hürrem Sultan (sułtanki Roksolany) do króla Zygmunta Augusta / letter written by Hasseki Hürrem Sultan to King Sigismund August, dated 1548 </t>
  </si>
  <si>
    <t>26 x 15 cm</t>
  </si>
  <si>
    <t>11. Warunki pokoju spisane przez kajmakama Redżeba paszę podczas poselstwa Aleksandra Piaseczyńskiego / Peace terms agreed on by the kaymakam Redjeb Pasha and the Polish envoy Aleksander Piaseczyński. dated 1630</t>
  </si>
  <si>
    <t>AKW, Dz.tur., k. 73, t. 333, nr 600</t>
  </si>
  <si>
    <t>57 x 42 cm; wymiary podkładki ok.: 45 x 63 cm</t>
  </si>
  <si>
    <t>12. Warunki przymierza, ustalone przez hetmana Stanisława Koniecpolskiego z muteferriką Szahinem agą, zatwierdzone przez Murtazę paszę / the Ottoman document of agreement concluded between Shahin Agha and Hetman Stanisław Koniecpolski, confirmed by Murtaza Pasha, dated 1634</t>
  </si>
  <si>
    <t>AKW, Dz.tur., k. 74, t. 359, nr 638</t>
  </si>
  <si>
    <t>41,5 x 31 cm; wymiary podkładki ok.: 33,5 x 50 cm</t>
  </si>
  <si>
    <t>13. Dokument, którym król Michał potwierdza warunki pokoju z Turcją zawartego w 1667 r. / the royal confirmation of the treaty of 1667, issued by King Michał, dated 1670</t>
  </si>
  <si>
    <t>AKW, Dokumenty pergaminowe, nr 5623</t>
  </si>
  <si>
    <t>67,5 x 74,5 cm; wymiary podkładki ok.: 72 x 78 cm</t>
  </si>
  <si>
    <t>14. Turecki dokument traktatu karłowickiego / The Ottoman document of the Treaty of Karlowitz, dated 26 January 1699</t>
  </si>
  <si>
    <t>AKW, Dz.tur., k. 78, t. 503, nr 832</t>
  </si>
  <si>
    <t>86 x 71 cm; wymiary podkładki ok.: 75 x 91 cm</t>
  </si>
  <si>
    <t>15. Dokument zatwierdzający warunki traktatu karłowickiego, wystawiony przez króla Augusta Mocnego / Royal confirmation of the Treaty of Karlowitz, issued by King August II, dated 24 August 1699</t>
  </si>
  <si>
    <t>AKW, Dokumenty pergaminowe, nr 5418</t>
  </si>
  <si>
    <t>68,5 x 82 cm; 72,5 x 86 cm</t>
  </si>
  <si>
    <t>16. Dokument rozgraniczenia ziem Rzeczypospolitej od ziem Imperium Osmańskiego, wystawiony przez stronę turecką na mocy traktatu karłowickiego / the Ottoman protocol of border demarcation, dated 1703</t>
  </si>
  <si>
    <t>AKW, Dz.tur., k. 78, t. 534, nr 869</t>
  </si>
  <si>
    <t xml:space="preserve">54 x 37 cm; wymiary podkładki ok.: 58 x 41 cm </t>
  </si>
  <si>
    <t xml:space="preserve">1. Portret Jana III Sobieskiego; Portrait of Jan III Sobieski        
Malarz nieznany, Polska, koniec XVII w./Painter unknown, Poland, late 17th century 
</t>
  </si>
  <si>
    <t>75,5 x 61,5 cm</t>
  </si>
  <si>
    <t xml:space="preserve">2. Ornat z tkaniny tureckiej; Chasuble made from Turkish textile
Turcja, XVII w. – tkanina; Włochy?, 1. Poł. XVII w.- galon1; Polska, poł. XVIII w. – galon 2, podszewka/Turkey, 17th century (fabric); Italian (?), first half of 17thh century (galloon 1); Polish, mid-18th century (galloon 2, lining).
</t>
  </si>
  <si>
    <t>Jedwab, atłas, nić zlota, lansowania, broszowanie; tasma tkana złotem, taśma tkana ażurowa, len/silk, satin, gold thread, trimming, brocade work, woven gold band, woven openwork band, flax</t>
  </si>
  <si>
    <t>102,0 x 97,6 cm</t>
  </si>
  <si>
    <t xml:space="preserve">3. Ornat z tkaniny tureckiej; Chasuble made from Turkish textile    
Turcja, pocz. XVII w.- tkanina; Włochy lub Polska XVI/XVII w. – galony; Polska XX w. – podszewka/Turkey, Elary 17th century (fabric); Italian Or Polish, 16th017th century (galloons); Polish, 20th century (lining)
</t>
  </si>
  <si>
    <t>Jedwab, aksamit dwubarwny, nić złota, lansowanie/Silk, velvet in two colours, gold thread, trimming</t>
  </si>
  <si>
    <t>105,8 x 107,5 cm</t>
  </si>
  <si>
    <t xml:space="preserve">4. Ornat z tkaniny tureckiej; Chasuble made from Turkish textile    
Turcja, XVII w., tkanina; Włochy lub Polska, 1 poł. XVII w. – galony i koronki; Polska, pocz. XX w. – podszewka/Turkey, 17th century (fabric); Italian Or Polish, first half of 17th century (galloons and lace); Polish, Early 20th century (lining)
</t>
  </si>
  <si>
    <t xml:space="preserve">Jedwab, atłas, nić złota, taśma tkana złotem, koronka klockowa, z nici złotej, bawełna, płótno/silk, velvet, gold thread, band interspersed with gold, gold lace in a brick pattern, cotton, cloth
Tkanina; galony I koronki
</t>
  </si>
  <si>
    <t>109,7 x 105,5 cm</t>
  </si>
  <si>
    <t xml:space="preserve">5. Ornat z jastyku; Chasuble made from Turkish cushion cover       
Turcja, Bursa, XVII w. – jastyk; Polska, XVIII/XIX w. – galon/Turkey, Bursa, 17th century; Polish, 18th-19th century
</t>
  </si>
  <si>
    <t>Jedwab, aksamit strzyżony, nić metalowa, lansowanie, broszowanie, gallon; sploty atłasowe I rządkowe/Silk, cut velvet, metal thread, trimming, brocade work, galloon; velvet and row weaves</t>
  </si>
  <si>
    <t>113 x 67 cm</t>
  </si>
  <si>
    <t>Jedwab, nić metalowa, 2 osnowy, 2 wątki, splot płócienny prosty/silk, metal thread, two wraps, two wefts, straight cloth weave</t>
  </si>
  <si>
    <t>dł. całk. 312 cm, bez frędzli 290 cm, szer 30 cm</t>
  </si>
  <si>
    <t xml:space="preserve">Jedwab, wytarta nić metalowa, lansowania, 2 osnowy, 2 wątki, splot płócienny prosty/silk, abraded metal thread, trimming, two wraps, two wefts, straight cloth weave  </t>
  </si>
  <si>
    <t>dł. całk. 336 cm, bez frędzli 312 cm, szer. 31 cm</t>
  </si>
  <si>
    <t>Linien, applique</t>
  </si>
  <si>
    <t>888 a</t>
  </si>
  <si>
    <t>888 b</t>
  </si>
  <si>
    <t>b) 348x184 tło pomarańczowe/orange background</t>
  </si>
  <si>
    <t xml:space="preserve">6. Pas; Sash         
Stambuł, XVIII w./Istanbul, 18th century     
</t>
  </si>
  <si>
    <t xml:space="preserve">7. Pas; Sash   
Stambuł (?), XVIII w./Istanbul (?), 18th century                   
</t>
  </si>
  <si>
    <t xml:space="preserve">8. 2.części płotu namiotu, XVII w.; two parts of  tent
Turcja, XVII w./ Turcja, 17th century
</t>
  </si>
  <si>
    <t>1. Portret Jana Długosza; Portrait of Jan Długosz</t>
  </si>
  <si>
    <t>G.64663</t>
  </si>
  <si>
    <t>58 x 69 cm(w świetle), 100x70 cm (w passe partout)</t>
  </si>
  <si>
    <t xml:space="preserve">2. Oblężenie Kamieńca Podolskiego; Siege of Kamieniec Podolskiego    
Autor nieznany, Niemcy (?), po 1671 r./Author unknown, Germany (?), after 1671
</t>
  </si>
  <si>
    <t>Miedzioryt/copperplate engraving</t>
  </si>
  <si>
    <t>G. 25915</t>
  </si>
  <si>
    <t>17,8 x 29,3 cm; 35 cm x 50 cm ( w passe partout)</t>
  </si>
  <si>
    <t xml:space="preserve">3.  Obrona poczajowskiego klasztoru przed atakiem tureckim; Defence of Poczajow Monastery against the Turkish attack        
Nikodem Zubrzycki (czynny na przełomie XVII i XVIII w.), Poczajów, 1704 r./Nikodem Zubrzycki (active In the late 17th-early 18th century), Poland, Poczajów, 1704
</t>
  </si>
  <si>
    <t xml:space="preserve">Faksymila miedziorytu z 1704 r., XIX w./19th century copy of a copperplate engraving from 1704 </t>
  </si>
  <si>
    <t>67 x 88,2 cm; 70 x 10 cm ( w passe partout)</t>
  </si>
  <si>
    <t xml:space="preserve">4. Pamiętniki Janczara; The memoirs of a janissary 
Konstanty Mihajlovic z Ostrowicy     
</t>
  </si>
  <si>
    <t>Rękopis, 70 stron, ilustracje, papier, gwasz, złoto, skórzana okładka/Manuscript, 70 pages, illustrations, paper, gouache, gold, leather binding</t>
  </si>
  <si>
    <t>BOZ 183</t>
  </si>
  <si>
    <t>24 x 36,5 x 1,5 cm</t>
  </si>
  <si>
    <t xml:space="preserve">6. Relacja z poselstwa do sułtana Mehmeda IV; Account of the Embassy to Sultan Mehmed IV
Jan Gniński
</t>
  </si>
  <si>
    <t>Rękopis w języku polskim; kart 93, 9 poszytów/Manuscript In Polish; 93 folios, 9 pamphlets</t>
  </si>
  <si>
    <t>30,5 x 21,5 x 2,5 cm</t>
  </si>
  <si>
    <t xml:space="preserve">7. Dariusz właściwie opisanych rzeczy ….. (Pamiętniki z bitwy pod Chocimiem); The Memoirs of the Battle of Chocim
Jan Karol Chodkiewicz, Polska, 1 poł. XVII w./Jan Karol Chodkiewicz, Polnad, first half of 17th century
</t>
  </si>
  <si>
    <t>Rękopis/Manuscript</t>
  </si>
  <si>
    <t>6949.III</t>
  </si>
  <si>
    <t xml:space="preserve">8. Dariusz wojny tureckiej Jakuba Sobieskiego….; (Pamiętniki Jakuba Sobieskiego z bitwy pod Chocimiem); Sobieski's Memoirs of the Battle of Chocim
Jakub Sobieski, Polska, XVII w./Jakub Sobieski, Poland 17th century
</t>
  </si>
  <si>
    <t>12683.III</t>
  </si>
  <si>
    <t>31,8x21x1,7 cm</t>
  </si>
  <si>
    <t>Druk/printed text</t>
  </si>
  <si>
    <t>XVII.4.1951</t>
  </si>
  <si>
    <t>Miedzioryt kolorowany ręcznie/copperplate, hand-coloured</t>
  </si>
  <si>
    <t>ZZK 7908</t>
  </si>
  <si>
    <t>52 x 95 cm</t>
  </si>
  <si>
    <t>ZZK 3342 - 3345</t>
  </si>
  <si>
    <t>4 mapy o wymiarach 
39,5 x 56,5 cm każda</t>
  </si>
  <si>
    <t>Rękopis kolorowany, pieczęć lakowa/coloured manuscript, seal on lacquer</t>
  </si>
  <si>
    <t>papier żeberkowy z filigranem, pióro, pędzel, lawowanie w tonie brązowym, tusz/laid paper; pen, brush, brown-grey wash</t>
  </si>
  <si>
    <t>52,3 x 71,5 cm</t>
  </si>
  <si>
    <t>Papier żeberkowy, gwasz na szkicu ołówkowym, złoto /laid paper, gouache over pencil, gold</t>
  </si>
  <si>
    <t>322 x 206 mm</t>
  </si>
  <si>
    <t>Papier żeberkowy z filigranem, gwasz na szkicu ołówkowym, złoto/laid paper, gouache over pencil, gold</t>
  </si>
  <si>
    <t>222 x 402 mm</t>
  </si>
  <si>
    <t xml:space="preserve">1. Sobieski pod Wiedniem; The Battle of Vienna; 
Kamsetzer, Jan Chrystian (1753-1795)
</t>
  </si>
  <si>
    <t xml:space="preserve">2. Ceremonia koronacji sułtana; Accession ceremony of the girding of the sword
Anonim Grek działający w Stambule? (rysownik)
</t>
  </si>
  <si>
    <t xml:space="preserve">4. Ulema na koniu; Ulema cleric on horseback
Anonim Grek działający w Stambule? (rysownik)
</t>
  </si>
  <si>
    <t>Papier żeberkowy z filigranem, gwasz na szkicu ołówkowym, złoto /laid paper , gouache over pencil, gold</t>
  </si>
  <si>
    <t>Inw.zb.d. 13617 (T.171 nr 620)</t>
  </si>
  <si>
    <t>Papier żeberkowy, gwasz na szkicu ołówkowym/gouache over pencil, laid paper</t>
  </si>
  <si>
    <t>Papier żeberkowy, gwasz na szkicu ołówkowym, złoto/laid paper, gouache over pencil, gold</t>
  </si>
  <si>
    <t>163 x 275 mm</t>
  </si>
  <si>
    <t>Papier żeberkowy, gwasz na szkicu ołówkowym/Laid paper, gouache over pencil</t>
  </si>
  <si>
    <t xml:space="preserve">Papier żeberkowy, gwasz na szkicu ołówkowym /laid paper, gouache over pencil
</t>
  </si>
  <si>
    <t xml:space="preserve">Papier żeberkowy, montaż królewski, gwasz, grafit, złoto/laid paper, gouache over pencil, gold </t>
  </si>
  <si>
    <t>249 x 431 mm</t>
  </si>
  <si>
    <t>Gwasz na szkicu ołówkowym, złoto, papier żeberkowy sklejony z czterech arkuszy/gouache over pencil, gold, on laid paper from four sheets</t>
  </si>
  <si>
    <t>715 x 1015 mm</t>
  </si>
  <si>
    <t>Sygn. Sd.713.1951 (dawny nr 28.4.4.32)</t>
  </si>
  <si>
    <t>18,3 x 14,6 x 0,8 cm</t>
  </si>
  <si>
    <t>Sygn.28.20.4.9272</t>
  </si>
  <si>
    <t>20 x 17,1 x 4,1 cm</t>
  </si>
  <si>
    <t xml:space="preserve">1. Portret Adama Mickiewicza przy postumencie; portrait of Adam Mickiewicz at a pedestal 
 Kamiński, Aleksander (1823-1886) ; 1850
</t>
  </si>
  <si>
    <t xml:space="preserve">MP 4952  </t>
  </si>
  <si>
    <t>olej na płótnie/ oil on canvas</t>
  </si>
  <si>
    <t xml:space="preserve">40, 5 x 32,5 cm; owal w kwadracie/ oval in a square  </t>
  </si>
  <si>
    <t>129.</t>
  </si>
  <si>
    <t>130.</t>
  </si>
  <si>
    <t>131.</t>
  </si>
  <si>
    <t>132.</t>
  </si>
  <si>
    <t>133.</t>
  </si>
  <si>
    <t>134.</t>
  </si>
  <si>
    <t>135.</t>
  </si>
  <si>
    <t>136.</t>
  </si>
  <si>
    <t>137.</t>
  </si>
  <si>
    <t>138.</t>
  </si>
  <si>
    <t>139.</t>
  </si>
  <si>
    <t>140.</t>
  </si>
  <si>
    <t>141.</t>
  </si>
  <si>
    <t>142.</t>
  </si>
  <si>
    <t>143.</t>
  </si>
  <si>
    <t>144.</t>
  </si>
  <si>
    <t>145.</t>
  </si>
  <si>
    <t>146.</t>
  </si>
  <si>
    <t>147.</t>
  </si>
  <si>
    <t>148.</t>
  </si>
  <si>
    <t>149.</t>
  </si>
  <si>
    <t>150.</t>
  </si>
  <si>
    <t>151.</t>
  </si>
  <si>
    <t>152.</t>
  </si>
  <si>
    <t>153.</t>
  </si>
  <si>
    <t>154.</t>
  </si>
  <si>
    <t>155.</t>
  </si>
  <si>
    <t>156.</t>
  </si>
  <si>
    <t>157.</t>
  </si>
  <si>
    <t>158.</t>
  </si>
  <si>
    <t>159.</t>
  </si>
  <si>
    <t>160.</t>
  </si>
  <si>
    <t>161.</t>
  </si>
  <si>
    <t>162.</t>
  </si>
  <si>
    <t>163.</t>
  </si>
  <si>
    <t>164.</t>
  </si>
  <si>
    <t>165.</t>
  </si>
  <si>
    <t>166.</t>
  </si>
  <si>
    <t>167.</t>
  </si>
  <si>
    <t>168.</t>
  </si>
  <si>
    <t>170.</t>
  </si>
  <si>
    <t>171.</t>
  </si>
  <si>
    <t>172.</t>
  </si>
  <si>
    <t>173.</t>
  </si>
  <si>
    <t>174.</t>
  </si>
  <si>
    <t>175.</t>
  </si>
  <si>
    <t>176.</t>
  </si>
  <si>
    <t>177.</t>
  </si>
  <si>
    <t>178.</t>
  </si>
  <si>
    <t>179.</t>
  </si>
  <si>
    <t>180.</t>
  </si>
  <si>
    <t>181.</t>
  </si>
  <si>
    <t>182.</t>
  </si>
  <si>
    <t>183.</t>
  </si>
  <si>
    <t>184.</t>
  </si>
  <si>
    <t>185.</t>
  </si>
  <si>
    <t>186.</t>
  </si>
  <si>
    <t>187.</t>
  </si>
  <si>
    <t>188.</t>
  </si>
  <si>
    <t>189.</t>
  </si>
  <si>
    <t>190.</t>
  </si>
  <si>
    <t>191.</t>
  </si>
  <si>
    <t>192.</t>
  </si>
  <si>
    <t>193.</t>
  </si>
  <si>
    <t>194.</t>
  </si>
  <si>
    <t>195.</t>
  </si>
  <si>
    <t>196.</t>
  </si>
  <si>
    <t>197.</t>
  </si>
  <si>
    <t>198.</t>
  </si>
  <si>
    <t>199.</t>
  </si>
  <si>
    <t>200.</t>
  </si>
  <si>
    <t>201.</t>
  </si>
  <si>
    <t>202.</t>
  </si>
  <si>
    <t>203.</t>
  </si>
  <si>
    <t>204.</t>
  </si>
  <si>
    <t>205.</t>
  </si>
  <si>
    <t>206.</t>
  </si>
  <si>
    <t>207.</t>
  </si>
  <si>
    <t>208.</t>
  </si>
  <si>
    <t>209.</t>
  </si>
  <si>
    <t>210.</t>
  </si>
  <si>
    <t>211.</t>
  </si>
  <si>
    <t>212.</t>
  </si>
  <si>
    <t>213.</t>
  </si>
  <si>
    <t>214.</t>
  </si>
  <si>
    <t>215.</t>
  </si>
  <si>
    <t>216.</t>
  </si>
  <si>
    <t>217.</t>
  </si>
  <si>
    <t>218.</t>
  </si>
  <si>
    <t>219.</t>
  </si>
  <si>
    <t>220.</t>
  </si>
  <si>
    <t>221.</t>
  </si>
  <si>
    <t>222.</t>
  </si>
  <si>
    <t>223.</t>
  </si>
  <si>
    <t>224.</t>
  </si>
  <si>
    <t>225.</t>
  </si>
  <si>
    <t>226.</t>
  </si>
  <si>
    <t>227.</t>
  </si>
  <si>
    <t>228.</t>
  </si>
  <si>
    <t>229.</t>
  </si>
  <si>
    <t>230.</t>
  </si>
  <si>
    <t>231.</t>
  </si>
  <si>
    <t>232.</t>
  </si>
  <si>
    <t>233.</t>
  </si>
  <si>
    <t>234.</t>
  </si>
  <si>
    <t>235.</t>
  </si>
  <si>
    <t>236.</t>
  </si>
  <si>
    <t>237.</t>
  </si>
  <si>
    <t>238.</t>
  </si>
  <si>
    <t>239.</t>
  </si>
  <si>
    <t>240.</t>
  </si>
  <si>
    <t>241.</t>
  </si>
  <si>
    <t>242.</t>
  </si>
  <si>
    <t>243.</t>
  </si>
  <si>
    <t>244.</t>
  </si>
  <si>
    <t>245.</t>
  </si>
  <si>
    <t>246.</t>
  </si>
  <si>
    <t>247.</t>
  </si>
  <si>
    <t>248.</t>
  </si>
  <si>
    <t>249.</t>
  </si>
  <si>
    <t>250.</t>
  </si>
  <si>
    <t>251.</t>
  </si>
  <si>
    <t>252.</t>
  </si>
  <si>
    <t>253.</t>
  </si>
  <si>
    <t>254.</t>
  </si>
  <si>
    <t>255.</t>
  </si>
  <si>
    <t>256.</t>
  </si>
  <si>
    <t>257.</t>
  </si>
  <si>
    <t>258.</t>
  </si>
  <si>
    <t>261.</t>
  </si>
  <si>
    <t>262.</t>
  </si>
  <si>
    <t>263.</t>
  </si>
  <si>
    <t>264.</t>
  </si>
  <si>
    <t>265.</t>
  </si>
  <si>
    <t>266.</t>
  </si>
  <si>
    <t>267.</t>
  </si>
  <si>
    <t>268.</t>
  </si>
  <si>
    <t>269.</t>
  </si>
  <si>
    <t>270.</t>
  </si>
  <si>
    <t>271.</t>
  </si>
  <si>
    <t>272.</t>
  </si>
  <si>
    <t>273.</t>
  </si>
  <si>
    <t>274.</t>
  </si>
  <si>
    <t>275.</t>
  </si>
  <si>
    <t>276.</t>
  </si>
  <si>
    <t>277.</t>
  </si>
  <si>
    <t>278.</t>
  </si>
  <si>
    <t>279.</t>
  </si>
  <si>
    <t>280.</t>
  </si>
  <si>
    <t>281.</t>
  </si>
  <si>
    <t>282.</t>
  </si>
  <si>
    <t>283.</t>
  </si>
  <si>
    <t>284.</t>
  </si>
  <si>
    <t>285.</t>
  </si>
  <si>
    <t>286.</t>
  </si>
  <si>
    <t>287.</t>
  </si>
  <si>
    <t>288.</t>
  </si>
  <si>
    <t>289.</t>
  </si>
  <si>
    <t>290.</t>
  </si>
  <si>
    <t>291.</t>
  </si>
  <si>
    <t>292.</t>
  </si>
  <si>
    <t>293.</t>
  </si>
  <si>
    <t>294.</t>
  </si>
  <si>
    <t>295.</t>
  </si>
  <si>
    <t>296.</t>
  </si>
  <si>
    <t>297.</t>
  </si>
  <si>
    <t>298.</t>
  </si>
  <si>
    <t>299.</t>
  </si>
  <si>
    <t>300.</t>
  </si>
  <si>
    <t>301.</t>
  </si>
  <si>
    <t>302.</t>
  </si>
  <si>
    <t>303.</t>
  </si>
  <si>
    <t>304.</t>
  </si>
  <si>
    <t>305.</t>
  </si>
  <si>
    <t>307.</t>
  </si>
  <si>
    <t>308.</t>
  </si>
  <si>
    <t>309.</t>
  </si>
  <si>
    <t>310.</t>
  </si>
  <si>
    <t>311.</t>
  </si>
  <si>
    <t>312.</t>
  </si>
  <si>
    <t>313.</t>
  </si>
  <si>
    <t>314.</t>
  </si>
  <si>
    <t>317.</t>
  </si>
  <si>
    <t>318.</t>
  </si>
  <si>
    <t>2. Portret Jana III Sobieskiego (1629-1696), króla Polski -  Popiersie ze wstęgą Orderu Ducha św.; portrait of Polish king Jan III Sobieski (1629-1696); a bust with Saint Spirit order  nieznany malarz polski; unknown Polish painter 
Datowanie/ dated  ca.  1690</t>
  </si>
  <si>
    <t xml:space="preserve">68 x 53cm;  owal/oval  </t>
  </si>
  <si>
    <t>MP 4925</t>
  </si>
  <si>
    <t xml:space="preserve">3. Bitwa pod Wiedniem w rozległym pejzażu; battle of Vienna in a landscape
nieznany malarz polski; unknown Polish painter
datowanie: koniec XVII w./ dated  end of 17th C
</t>
  </si>
  <si>
    <t>. 55 x 360 cm</t>
  </si>
  <si>
    <t>MP 5218</t>
  </si>
  <si>
    <t xml:space="preserve">4. Portret Jana Karola Chodkiewicza (1560-1621), hetmana polnego w zdobionej zbroi., portrait of Jan Karol Chodkiewicz, hetman of Poland,  in an armour
nieznany malarz polski; unknowm Polish painter
datowanie: XVIII w./ dated 18th C
</t>
  </si>
  <si>
    <t>17,8 x 14,5 cm</t>
  </si>
  <si>
    <t xml:space="preserve">5. Portret Stanisława Żółkiewskiego (1547-1620), hetmana polnego koronnego w czarnej płaskiej czapce z piórami; portrait of Stanisław żółkiewski, hetman of Poland, with aigrette on a cap.
nieznany malarz polski; unknown Polish painter 
datowanie: XVIII  w./ dated 18th C
</t>
  </si>
  <si>
    <t>olej na desce dębowej/oil on an oak board</t>
  </si>
  <si>
    <t>17,5 x 14,5 cm</t>
  </si>
  <si>
    <t>MP 4040</t>
  </si>
  <si>
    <t xml:space="preserve">6. Portret sułtana Murada III (1574-1595).  W białym turbanie; portrait of sultan Murad III (1574-1595) with a white turban.
nieznany malarz polski; unknown Polish painter
datowanie: XVIII w./dated 18th C
</t>
  </si>
  <si>
    <t>MP 4062</t>
  </si>
  <si>
    <t>17, 6 x 14,2 cm</t>
  </si>
  <si>
    <t xml:space="preserve">7. Portret Stanisława Koniecpolskiego /?/ (1593-1646). Popiersie wprost, w szubie czerwonej z pętlicami; portrait of Stanisław Koniecpolski (?) (1593-1646), a bust en face 
nieznany malarz polski; unknown Polish painter
datowanie: XVIII w. / dated 18th C
</t>
  </si>
  <si>
    <t>MP 4085</t>
  </si>
  <si>
    <t>17, 7 x 14, 6 cm</t>
  </si>
  <si>
    <t xml:space="preserve">8. Portret sułtana Mehmeda III (1595-1603) w dużym czerwonym turbanie; portrait of sultan Mehmed III (1595-1603) wearing  big red turban.
nieznany malarz polski; unknown Polish painter
datowanie: XVIII w./dated  18th C 
</t>
  </si>
  <si>
    <t>MP 4089</t>
  </si>
  <si>
    <t>17, 5 x 14 cm</t>
  </si>
  <si>
    <t xml:space="preserve">9. Bitwa pod Chocimiem (Chodkiewicz pod Chocimiem),; Battle of Chocim (Hotin)
Józef Brandt (1841-1915), 1867
</t>
  </si>
  <si>
    <t xml:space="preserve">MP 5056 MNW </t>
  </si>
  <si>
    <t>Olej, płótno/ oil on canvas,</t>
  </si>
  <si>
    <t>190 x 337</t>
  </si>
  <si>
    <t>31,4 x 43,6 cm</t>
  </si>
  <si>
    <t>Gr.Pol.16873</t>
  </si>
  <si>
    <t>papier+filigran, miedzioryt/paper with water mark, copperplate engraving</t>
  </si>
  <si>
    <t>Gr.Pol.21086</t>
  </si>
  <si>
    <t>48,7 x 71 cm</t>
  </si>
  <si>
    <t xml:space="preserve">Papier, akwaforta, miedzioryt/paper, copperplate etching, </t>
  </si>
  <si>
    <t>Papier, miedzioryt, akwaforta/paper copperplate etching</t>
  </si>
  <si>
    <t>48,1 x 71 cm</t>
  </si>
  <si>
    <t>81829/19</t>
  </si>
  <si>
    <t>13,9 x 13 cm</t>
  </si>
  <si>
    <t>Gr.Pol.1150</t>
  </si>
  <si>
    <t>46 x 69,5 cm</t>
  </si>
  <si>
    <t>Papier, akwaforta/etching on paper</t>
  </si>
  <si>
    <t>Gr.Pol.18188</t>
  </si>
  <si>
    <t>25,4 x 52,8 cm</t>
  </si>
  <si>
    <t>Gr.Pol.15397/3</t>
  </si>
  <si>
    <t>31,7 x 50 cm</t>
  </si>
  <si>
    <t>Gr.Pol.18195</t>
  </si>
  <si>
    <t>papier żeberkowy,  akwaforta/finned paper, etching</t>
  </si>
  <si>
    <t>36,4 x 106 [odbitka z dwóch płyt; two plates print]</t>
  </si>
  <si>
    <t>Gr.Pol.26909</t>
  </si>
  <si>
    <t>Miedzioryt, papier żeberkowy; copperplate engraving on finned paper</t>
  </si>
  <si>
    <t xml:space="preserve">14,8 x 9,2 cm </t>
  </si>
  <si>
    <t>Akwaforta; papier żeberkowy/etching; ribbed paper</t>
  </si>
  <si>
    <t>24,7 x 42,4 cm</t>
  </si>
  <si>
    <t>akwaforta; papier/etching; paper</t>
  </si>
  <si>
    <t>Gr.Ob.W.175193</t>
  </si>
  <si>
    <t>24,6 x 41,3</t>
  </si>
  <si>
    <t>52,5 x 33,5 cm</t>
  </si>
  <si>
    <t>akwaforta; papier/etching, paper</t>
  </si>
  <si>
    <t>Gr.Ob.W.175197</t>
  </si>
  <si>
    <t>10,3 x 14 cm</t>
  </si>
  <si>
    <t>Gr.Ob.N.1256</t>
  </si>
  <si>
    <t>Gr.Ob.N.1258</t>
  </si>
  <si>
    <t>Gr.Ob.N.1259</t>
  </si>
  <si>
    <t>Gr.Ob.F.3043</t>
  </si>
  <si>
    <t xml:space="preserve">85,8 x 56,6, 
81,0 x 51,4  </t>
  </si>
  <si>
    <t xml:space="preserve">SKAZvr 508 </t>
  </si>
  <si>
    <t>Cienka tektura, farba drukarska/thin cardboard, printing paint</t>
  </si>
  <si>
    <t>12,6 x 20 cm</t>
  </si>
  <si>
    <t>SKAZvr 559</t>
  </si>
  <si>
    <t>10,2 x 15,5 cm</t>
  </si>
  <si>
    <t>SKAZvr 582</t>
  </si>
  <si>
    <t>Papier kredowy, farba drukarska/paper, printing paint</t>
  </si>
  <si>
    <t>14,9 x 20  cm</t>
  </si>
  <si>
    <t>SKAZvr 587</t>
  </si>
  <si>
    <t>Papier, farba drukarska/paper, printing paint</t>
  </si>
  <si>
    <t>20 x 11,1 cm</t>
  </si>
  <si>
    <t>21 x 14; 
20,3 x 13,6 cm</t>
  </si>
  <si>
    <t>SKAZvr 539/2</t>
  </si>
  <si>
    <t>9,2 x 13,6 cm</t>
  </si>
  <si>
    <t>SKAZvr 571</t>
  </si>
  <si>
    <t>9,1 x 16 cm</t>
  </si>
  <si>
    <t>Cienka tektura, farba drukarska/carboard, printing paint</t>
  </si>
  <si>
    <t>SKAZvr 565</t>
  </si>
  <si>
    <t>15,1 x 10,3 cm</t>
  </si>
  <si>
    <t>SKAZvr 581</t>
  </si>
  <si>
    <t>23 x 15,3 cm</t>
  </si>
  <si>
    <t>SKAZvr 572</t>
  </si>
  <si>
    <t>16,7 x 28,5 cm</t>
  </si>
  <si>
    <t>SKAZvr 602</t>
  </si>
  <si>
    <t>38 x 50 cm</t>
  </si>
  <si>
    <t>SKAZvr 573/2</t>
  </si>
  <si>
    <t>12,5 x  20 cm</t>
  </si>
  <si>
    <t>SKAZvr 600</t>
  </si>
  <si>
    <t>37,3 x 50 cm</t>
  </si>
  <si>
    <t>SKAZvr 542</t>
  </si>
  <si>
    <t>12,5 x 19,3 cm</t>
  </si>
  <si>
    <t>SKAZvr 607</t>
  </si>
  <si>
    <t>41,5 x 57 cm</t>
  </si>
  <si>
    <t>SKAZvr 613</t>
  </si>
  <si>
    <t>37 x 50 cm</t>
  </si>
  <si>
    <t>SKAZvr 522</t>
  </si>
  <si>
    <t>34,4 x 50 cm</t>
  </si>
  <si>
    <t>SKAZvr 521</t>
  </si>
  <si>
    <t>34,3 x 49,5 cm</t>
  </si>
  <si>
    <t>SKAZvr 525</t>
  </si>
  <si>
    <t>35,6 x 49,5  cm</t>
  </si>
  <si>
    <t>SKAZvr 523</t>
  </si>
  <si>
    <t>34,2 x 49,5 cm</t>
  </si>
  <si>
    <t>.: 67,3 x 49,5 cm</t>
  </si>
  <si>
    <t>13 x 15,7; 12,6 x 16,4 cm</t>
  </si>
  <si>
    <t>SKAZvr 534</t>
  </si>
  <si>
    <t>41,5 x 57, 5 cm</t>
  </si>
  <si>
    <t>SKAZvr 526</t>
  </si>
  <si>
    <t>41,1 x 57,1 cm</t>
  </si>
  <si>
    <t>SD 4062</t>
  </si>
  <si>
    <t>32,4 x 20,6 cm</t>
  </si>
  <si>
    <t>SD 6028</t>
  </si>
  <si>
    <t>19,4 x 15,8 cm</t>
  </si>
  <si>
    <t>SD 6009</t>
  </si>
  <si>
    <t>19,5 x 16 cm</t>
  </si>
  <si>
    <t>SD 5372</t>
  </si>
  <si>
    <t>18,6 x 11,8 cm</t>
  </si>
  <si>
    <t>SD 3589</t>
  </si>
  <si>
    <t>17 x 13 cm</t>
  </si>
  <si>
    <t>Papier, skóra, tusz, złocenia, gwasz/paper, ink, gouache, gilding</t>
  </si>
  <si>
    <t>SKAZmr 409</t>
  </si>
  <si>
    <t>16,2 x 11,3 cm</t>
  </si>
  <si>
    <t>MNW SZT 1439</t>
  </si>
  <si>
    <t>Jedwab, nici metalowe/ silk, metal thread</t>
  </si>
  <si>
    <t>68 x 103 cm</t>
  </si>
  <si>
    <t>Jedwab, aksamit/silk, velvet</t>
  </si>
  <si>
    <t xml:space="preserve">Osnowa, wątek i węzły – z wełny/wrap, weft, knots – cotton </t>
  </si>
  <si>
    <t>164 x 135 cm</t>
  </si>
  <si>
    <t xml:space="preserve">Osnowa i wątek – bawełna; węzły – jedwab/wrap, weft, cotton, knots-silk </t>
  </si>
  <si>
    <t>86 x 54 cm</t>
  </si>
  <si>
    <t>Jedwab, bawełna, nić metalowa, aksamit strzyżony/silk, Otton, metal thread, cut velvet</t>
  </si>
  <si>
    <t>153 x 61 cm</t>
  </si>
  <si>
    <t>154 x 63 cm</t>
  </si>
  <si>
    <t xml:space="preserve">Jedwab, bawełna, nic metalowa, aksamit strzyżony/silk, cotton, metal thread, cut velvet </t>
  </si>
  <si>
    <t xml:space="preserve">125 x 67 cm </t>
  </si>
  <si>
    <t>Jedwab, haft/silk, embroidery</t>
  </si>
  <si>
    <t>Jedwab/silk</t>
  </si>
  <si>
    <t>169 x 200 cm</t>
  </si>
  <si>
    <t>Brokat, płótno/borcade, cloth</t>
  </si>
  <si>
    <t xml:space="preserve">dł./l. 129 x szer./w. 68 -296 </t>
  </si>
  <si>
    <t xml:space="preserve">Jedwab; nić metalowa/silk, metal thread </t>
  </si>
  <si>
    <t>105 x 63 cm</t>
  </si>
  <si>
    <t>Jedwab, aksamit, bawełna/Silk, velvet, cotton</t>
  </si>
  <si>
    <t>58 x 118 cm</t>
  </si>
  <si>
    <t>SKAZsz 2270</t>
  </si>
  <si>
    <t xml:space="preserve">Skóra, wzory wytłaczane, aplikowane, złocenia/embossed, stained leather with openwork design and gilt motifs </t>
  </si>
  <si>
    <t>h. 23 x l.24,5 x w.14 cm</t>
  </si>
  <si>
    <t>SKAZsz 3576</t>
  </si>
  <si>
    <t>6,6 x 4,9 cm</t>
  </si>
  <si>
    <t>Złoto, srebro, diamenty/gold, silver, diamonds</t>
  </si>
  <si>
    <t>Mosiądz cynowany, dekoracja rytowana/tinned brass, decoration</t>
  </si>
  <si>
    <t>SKAZsz 1918</t>
  </si>
  <si>
    <t>4,4 x 21,2 cm</t>
  </si>
  <si>
    <t>SKAZsz 2261</t>
  </si>
  <si>
    <t>3,5 x 26,5 cm</t>
  </si>
  <si>
    <t>Ceramika kwarcowa, malatura i bolus podszkliwnie/stonepaste, painting, bolus underglazed</t>
  </si>
  <si>
    <t>Osnowa i wątek lniane, runo wełniane; wiązany, strzyżony, węzły typu giordes/flax warp and weft, wool pile; Gördes-type knots</t>
  </si>
  <si>
    <t>SZT 592</t>
  </si>
  <si>
    <t>209 x 142 cm</t>
  </si>
  <si>
    <t>SZT 1980</t>
  </si>
  <si>
    <t>Wełna; aplikacja suknem, haft złotym sznureczkiem/wool; cloth applications and gold string embroidery</t>
  </si>
  <si>
    <t>247 x 186 cm</t>
  </si>
  <si>
    <t>SZT 2265</t>
  </si>
  <si>
    <t>Osnowa z nici konopnych, wątki wełniane; kilim grzebyczkowy/Warp from hemp thread, wool weft; comb tapestry</t>
  </si>
  <si>
    <t>165 x 354 cm</t>
  </si>
  <si>
    <t>SZT 2654</t>
  </si>
  <si>
    <t>Sukno nabijane srebrnymi blaszkami/woolen cloth studded with pieces of silver foil</t>
  </si>
  <si>
    <t>110 x 142 cm</t>
  </si>
  <si>
    <t>SZT 185</t>
  </si>
  <si>
    <t>Jedwab, nić metalowa, lansowanie /silk, metal thread, lancé weave</t>
  </si>
  <si>
    <t>306 x 31 cm</t>
  </si>
  <si>
    <t>Przędza jedwabna, taquete faconne, lansowanie, broszowanie / silk, taquete faconne, brocade, pattern of weft</t>
  </si>
  <si>
    <t>374 x 35 cm</t>
  </si>
  <si>
    <t>Przędza jedwabna, nić metalowa, taquete foconne, lansowanie, broszowanie / silk, metal thread, taquete foconne, brocade, pattern of weft</t>
  </si>
  <si>
    <t>436,5 x 35,5 cm</t>
  </si>
  <si>
    <t>SZT 738</t>
  </si>
  <si>
    <t>92 x 21. 19 x 22 (purse</t>
  </si>
  <si>
    <t>Przędza jedwabna, nić metalowa/silk, metal thread</t>
  </si>
  <si>
    <t>SZT 2478</t>
  </si>
  <si>
    <t>SZT 2793</t>
  </si>
  <si>
    <t>103 x 259 cm</t>
  </si>
  <si>
    <t xml:space="preserve">Jedwab, guzy metalowe/silk, metal buttons </t>
  </si>
  <si>
    <t>srebro, bicie/silver, mint</t>
  </si>
  <si>
    <t>NPO 3980</t>
  </si>
  <si>
    <t>NPO 16453</t>
  </si>
  <si>
    <t>NPO 16437</t>
  </si>
  <si>
    <t>NPO 16450</t>
  </si>
  <si>
    <t>NPO 28984</t>
  </si>
  <si>
    <t>NPO 9128</t>
  </si>
  <si>
    <t>mosiądz patynowany, odlew/patinated brass, mould</t>
  </si>
  <si>
    <t>NPO 16458</t>
  </si>
  <si>
    <t xml:space="preserve">1. Hełm turbanowy; Turban helmet 
Turcja, XV w.(?)/Turkey, 15th century (?)
</t>
  </si>
  <si>
    <t>Żelazo, srebro/Iron, silver</t>
  </si>
  <si>
    <t>wys. 31,8 cm, śr. 24,5 cm</t>
  </si>
  <si>
    <t xml:space="preserve">2. Misiurka; helmet with mail
Turcja, XVII w./Turkey, 17th century
</t>
  </si>
  <si>
    <t>Żelazo, mosiądz, złoto, kamienie ozdobne/iron, brass, gold, gem stones</t>
  </si>
  <si>
    <t>wys. 52 cm, śr. 16 cm</t>
  </si>
  <si>
    <t xml:space="preserve">3. Kołpak janczara polskiego gwardii królewskiej August; Helmet of a janissary In the personal guard of King August II
Polska, 1697-1733/Poland, 1697-1733
</t>
  </si>
  <si>
    <t>Mosiądz, srebro/brass, silver</t>
  </si>
  <si>
    <t>wys. 32 cm, szer. 23 cm</t>
  </si>
  <si>
    <t xml:space="preserve">4. Kołczan, quiver 
Turcja, XVII w./Turkey, 17th century
</t>
  </si>
  <si>
    <t>Skóra, aksamit, tkaniny bawełniane, nić srebrna/leather, velvet, cotton fabric, silver thread</t>
  </si>
  <si>
    <t>.: 50 x 23 cm</t>
  </si>
  <si>
    <t xml:space="preserve">5. Olstro, holster 
Turcja, XVII-XVIII w./Turkey, 17th-18th century
</t>
  </si>
  <si>
    <t>Skóra, nić złota, safian/leather, gold thread, saffian</t>
  </si>
  <si>
    <t>32,5 x 25 cm</t>
  </si>
  <si>
    <t xml:space="preserve">6. Szabla, sabre 
Turcja, Polska, przed 1790 r./Turkey, Poland, prior to 1790
</t>
  </si>
  <si>
    <t>Żelazo, srebro, złoto, awanturyn/Iron, silver, gold, aventurine</t>
  </si>
  <si>
    <t>dł. 97,5 cm</t>
  </si>
  <si>
    <t>stal kuta, mosiądz, paski skórzane, skóra, materiał/forged steel, brass, leather, cloth</t>
  </si>
  <si>
    <t>wys. 30 cm; szer. z nakarczkiem i daszkiem - 33 cm, waga: 2,4 kg</t>
  </si>
  <si>
    <t>wys. 90 cm; szer. 60 cm; głębokość 25 cm waga: 7,6 kg</t>
  </si>
  <si>
    <t>wys. 75 cm; szerokość – 60 cm; głębokość 22 cm; waga/weight: 5 kg</t>
  </si>
  <si>
    <t>wysokość z przodu- 15 cm, z tyłu – 12 cm; szerokość 38 cm; waga/weight: 2 kg</t>
  </si>
  <si>
    <t>długość – 25 cm; szerokość-22 cm; waga/weight: para/pair ca 3,2 kg</t>
  </si>
  <si>
    <t>14,5 na 13,5 cm; długość przyszytej sztylpy 17,5 x 28 cm; waga/weight: jeden/single 1,4 kg (para/pair ca 3 kg)</t>
  </si>
  <si>
    <t>stal kuta, mosiądz, paski skórzane</t>
  </si>
  <si>
    <t xml:space="preserve">wysokość z grzebieniem – 37 cm; szerokość z nakarczkiem i daszkiem 35 cm
Waga: 2 kg
</t>
  </si>
  <si>
    <t>MWP 24238/2*</t>
  </si>
  <si>
    <t xml:space="preserve">stal kuta, mosiądz, paski skórzane/forged steel, brass, leather </t>
  </si>
  <si>
    <t xml:space="preserve">wysokość z przodu- 12 cm, z tyłu – 11 cm; szerokość 32 cm
waga/weight: 1,2 kg
</t>
  </si>
  <si>
    <t>MWP 24238/3*</t>
  </si>
  <si>
    <t>stal kuta, mosiądz, paski skórzane/forged steel, brass, leather</t>
  </si>
  <si>
    <t xml:space="preserve">wysokość - 55 cm; szerokość – 45 cm; głębokość 21 cm
waga/weight: 6,7 kg
</t>
  </si>
  <si>
    <t>olej na płótnie</t>
  </si>
  <si>
    <t>MWP 24238/4*</t>
  </si>
  <si>
    <t xml:space="preserve">wysokość – 50 cm; szerokość – 45 cm; głębokość 21 cm
waga/weight: 3,8 kg
</t>
  </si>
  <si>
    <t>MWP 24238/5*</t>
  </si>
  <si>
    <t xml:space="preserve">wym./dim.: długość – 38 cm; szerokość-28 cm
waga/weight: jeden/single 1,6 kg (para/pair ca 3 kg
</t>
  </si>
  <si>
    <t>MWP 24238/6*</t>
  </si>
  <si>
    <t xml:space="preserve">długość-33 cm; szerokość 15 cm
waga/weight: jeden/single 1 kg (para/pair  2 kg)
</t>
  </si>
  <si>
    <t xml:space="preserve">wys. 55 cm; szer. 45 cm; głębokość 20 cm
waga/weight: 7,6 kg
</t>
  </si>
  <si>
    <t>MWP 624/2*</t>
  </si>
  <si>
    <t>MWP 624/3*</t>
  </si>
  <si>
    <t>stal kuta, mosiądz, paski skórzane/ forged steel, brass, leather</t>
  </si>
  <si>
    <t xml:space="preserve">.: wys. 55 cm; szer. 45 cm; głębokość 20 cm
waga/weight: 2,65 kg
</t>
  </si>
  <si>
    <t>MWP 624/4*</t>
  </si>
  <si>
    <t xml:space="preserve">wys. z przodu- 14 cm, z tyłu – 11 cm; szerokość 36 cm
waga/weight: 1,4 kg 
</t>
  </si>
  <si>
    <t>MWP 624/5*</t>
  </si>
  <si>
    <t xml:space="preserve">dł. 45 cm; szer. 30 cm
waga/weight: jeden 2,5 kg (para około 5 kg)
</t>
  </si>
  <si>
    <t>MWP 631*</t>
  </si>
  <si>
    <t xml:space="preserve">dł. 35 cm; szer. 27 cm
waga/weight: jeden/single 1,95 kg </t>
  </si>
  <si>
    <t>MWP 24304*</t>
  </si>
  <si>
    <t xml:space="preserve">wys. 32 cm; szer. z nakarczkiem i daszkiem 35 cm
waga/weight: 1,5 kg
</t>
  </si>
  <si>
    <t xml:space="preserve">drewno, tkanina, metal, pióra/wood, cloth, metal, feathers </t>
  </si>
  <si>
    <t>MWP 1407/1-2*</t>
  </si>
  <si>
    <t xml:space="preserve">dł./l. 170 cm; szer. 80 cm; wys. 28 cm
waga/weight: jedno/single ok. 2 kg
</t>
  </si>
  <si>
    <t xml:space="preserve">Oblężenie Wiednia;  Siege of Vienna 
 Józef Brandt 
</t>
  </si>
  <si>
    <t xml:space="preserve">136 x 318 cm </t>
  </si>
  <si>
    <t>MN 22860 (= 2819x;  6795/1)</t>
  </si>
  <si>
    <t>Drewno, żelazo, mosiądz, włosie końskie/wood, iron, brass, horsehair</t>
  </si>
  <si>
    <t>MN 12 931 (= 24317x)</t>
  </si>
  <si>
    <t>Wić figowa, jedwab, srebro, złoto, skóra/fig wood, silk, silver, gold, leather</t>
  </si>
  <si>
    <t>śr. 64 cm</t>
  </si>
  <si>
    <t>MN 32030/1-2 (=24339, 24344)</t>
  </si>
  <si>
    <t>Skóra, aksamit, nici srebrne i bawełniane/Leather, velvet, silver and cotton thread</t>
  </si>
  <si>
    <t>MN 22611 (= 6712,  24284x)</t>
  </si>
  <si>
    <t xml:space="preserve">1. Buzdygan; mace
Turcja, 2 poł. XVII w./Turkey, secondo half of 17th century
</t>
  </si>
  <si>
    <t>Stal kuta, inkrustacja złotem, drewno/steel forged, encrusting with gold, wood</t>
  </si>
  <si>
    <t>Wil.5673</t>
  </si>
  <si>
    <t>dł. 51,0; śr. głowicy 3,5; szer. pióra 2,0</t>
  </si>
  <si>
    <t xml:space="preserve">2. Buława; mace
Turcja lub Polska, XVII w./Turkey or Poland, 17th century
</t>
  </si>
  <si>
    <t>Wil.5674</t>
  </si>
  <si>
    <t>Stal kuta, mosiądz; inkrustacja srebrem i złotem; drewno; cynk/steel forged, brass, encrusting with silver and gold; wood, zinc</t>
  </si>
  <si>
    <t>dł. 60,0 ; śr. głowicy 7,0</t>
  </si>
  <si>
    <t xml:space="preserve">3. Toporek; axe
Turcja, 2 poł. XVIII w./Turkey, second half of 18th century
</t>
  </si>
  <si>
    <t>Wil.5672</t>
  </si>
  <si>
    <t>Stal kuta, inkrustacja srebrem; miedź złocona, trybowana; skóra, drewno/forged steel, encrusted with silver; gilt copper; wood, leather</t>
  </si>
  <si>
    <t>dł. 64,0, szer. 16,0</t>
  </si>
  <si>
    <t xml:space="preserve">4. Czekan; axe
Turcja XVII/XVIII w./Turkey, 17th/18th century
</t>
  </si>
  <si>
    <t>Wil. 5544</t>
  </si>
  <si>
    <t>Stal kuta, blacha srebrna złocona, rytowanie; mosiądz; róg, drewno/forged steel, silver gilt foil, etchings; brass, horn, wood</t>
  </si>
  <si>
    <t>dł. 61,0 szer.  13,0 cm</t>
  </si>
  <si>
    <t xml:space="preserve">5. Portret Aleksandra Benedykta Sobieskiego; Portrait of Aleksander Benedykt Sobieski
Malarz nieznany, Francja, 1696 (?)/Painter unknown, France, 1696 (?)
</t>
  </si>
  <si>
    <t>Wil.5932</t>
  </si>
  <si>
    <t xml:space="preserve">112,5 x 89,0 </t>
  </si>
  <si>
    <t xml:space="preserve">6. Portret Konstantego Władysława Sobieskiego; Portrait of Konstanty Władysław Sobieski
Malarz nieznany, Francja, 1696 (?)/Painter unknown, France, 1696 (?)
</t>
  </si>
  <si>
    <t>Wil.5931</t>
  </si>
  <si>
    <t xml:space="preserve">7. Portret króla Jana III Sobieskiego portret w skórze lamparciej; Portrait of king Jan III Sobieski in leopart skin
Malarz nieznany, Polska (?), 4 ćw. XVII w./Painter unknown, Poland (?), last quarter of 17th century
</t>
  </si>
  <si>
    <t>Wil.6024</t>
  </si>
  <si>
    <t>75,0 x 62,0 cm</t>
  </si>
  <si>
    <t xml:space="preserve">8. Bitwa pod Wiedniem; Battle of Vienna
Pauwel Casteels, Flandria (?), po 1683 r./ Pauwel Casteels, Flanders (?), after 1683
</t>
  </si>
  <si>
    <t>Wil.1960</t>
  </si>
  <si>
    <t xml:space="preserve">156,5 x 184,0 cm </t>
  </si>
  <si>
    <t>175,2 x 202,0 x 9,0 cm</t>
  </si>
  <si>
    <t xml:space="preserve">Portet Antoniego Łukasza Crutty; Portrait of Antoni Lukasz Crutta
Jean François Duchâteau, Stambuł, 1779 r./ Jean François Duchâteau, Istanbul, 1779
</t>
  </si>
  <si>
    <t>28,7 x 20,9 cm</t>
  </si>
  <si>
    <t xml:space="preserve">Portret Marii Cruttowej, Portrait of Maria Crutta
Jean François Duchâteau, Stambuł, 1779 r./ Jean François Duchâteau, Istanbul, 1779
</t>
  </si>
  <si>
    <t xml:space="preserve">1. Chorągiew i trofea tureckie
Miedzioryt, XVII w (?); Copperplate, 17th century (?)
</t>
  </si>
  <si>
    <t xml:space="preserve">2. Map; Nova tabula et acurata Turcicum Imperium 
Hugo Allard, Amsterdam 1660? 
</t>
  </si>
  <si>
    <t>45 x 56,8 (passé-partout)</t>
  </si>
  <si>
    <t xml:space="preserve">76,3 x 86,4 </t>
  </si>
  <si>
    <t>MK 2588,
MK 2589</t>
  </si>
  <si>
    <t xml:space="preserve">4. Portret sułtana Osmana II; Portrait of Osman II
Rytownik nieznany, Anglia, 1621/ Anonymous, England, 1621
</t>
  </si>
  <si>
    <t>Miejsce odbioru zabytków</t>
  </si>
  <si>
    <t>Odprawa celna</t>
  </si>
  <si>
    <t>Instytucje</t>
  </si>
  <si>
    <t>Bielsko Biała</t>
  </si>
  <si>
    <t>Warszawa</t>
  </si>
  <si>
    <t>Muzeum Diecezjalne</t>
  </si>
  <si>
    <t xml:space="preserve">Cieszyn </t>
  </si>
  <si>
    <t>Cieszyn</t>
  </si>
  <si>
    <t>Muzeu  Śląska Cieszyńskiego</t>
  </si>
  <si>
    <t>Częstochowa</t>
  </si>
  <si>
    <t>Klasztor Ojców Paulinów</t>
  </si>
  <si>
    <t>Klwów</t>
  </si>
  <si>
    <t>Kościół św. Macieja</t>
  </si>
  <si>
    <t>Kościelec Pińczowski</t>
  </si>
  <si>
    <t>Parafia Rzymskokatolicka p.w. św. Wojciecha</t>
  </si>
  <si>
    <t>Kórnik</t>
  </si>
  <si>
    <t>Biblioteka Kórnicka</t>
  </si>
  <si>
    <t>Kraków</t>
  </si>
  <si>
    <t xml:space="preserve">Lublin </t>
  </si>
  <si>
    <t>Lublin</t>
  </si>
  <si>
    <t>Muzeum 200-lecia Archidiecezji  Lubelskiej</t>
  </si>
  <si>
    <t>Łańcut</t>
  </si>
  <si>
    <t>Zamek w Łańcucie</t>
  </si>
  <si>
    <t>Pilica</t>
  </si>
  <si>
    <t>Kościół św. Jana Chrzciciela i św. Jana Ewangelisty</t>
  </si>
  <si>
    <t>Fundacja XX. Czartoryskich</t>
  </si>
  <si>
    <t xml:space="preserve">Poznań </t>
  </si>
  <si>
    <t>Poznań</t>
  </si>
  <si>
    <t>Muzeum Archidiecezjalne
Muzeum Narodowe w Poznaniu</t>
  </si>
  <si>
    <t>Sandomierz</t>
  </si>
  <si>
    <t>Szczecin</t>
  </si>
  <si>
    <t>Szczepanów</t>
  </si>
  <si>
    <t>Kościół p/w św. Marii Magdaleny</t>
  </si>
  <si>
    <t>Tarnów</t>
  </si>
  <si>
    <t>Warszawa lub Kraków</t>
  </si>
  <si>
    <t>Muzeum Okręgowe</t>
  </si>
  <si>
    <t xml:space="preserve">Toruń </t>
  </si>
  <si>
    <t>Warszawa MNW</t>
  </si>
  <si>
    <t xml:space="preserve">Archiwum  Główne Akt Dawnych
MNW
Muzeum Wojska Polskiego
Muzeum Pałac w Wilanowie
Zamek Królewski w Warszawie
właściciele prywatni
Muzeum Archidiecezji Warszawskiej
Biblioteka Narodowa
Biblioteka Uniwersytetu Warszawskiego </t>
  </si>
  <si>
    <t>Wrocław</t>
  </si>
  <si>
    <t>Biblioteka Uniwersytetu Wrocławskiego</t>
  </si>
  <si>
    <t>Kraków-Toruń</t>
  </si>
  <si>
    <t>----------------------</t>
  </si>
  <si>
    <t>--------------------------------</t>
  </si>
  <si>
    <t>transport depozytu z Fundacji XX Czartoryskich</t>
  </si>
  <si>
    <t>Miejsce zwrotu zabytków</t>
  </si>
  <si>
    <t xml:space="preserve">3. Sułtan w drodze do meczetu; The Sultan proceeding to the mosque  
Anonim Grek działający w Stambule? 
</t>
  </si>
  <si>
    <t xml:space="preserve">5. Wysoki urzędnik na koniu; High Divan official on horseback
Anonim Grek działający w Stambule? (rysownik)
</t>
  </si>
  <si>
    <t xml:space="preserve">6. Seans derwiszów; Ritual of the dervishes
Anonim Grek działający w Stambule? (rysownik)
</t>
  </si>
  <si>
    <t xml:space="preserve">7. Spotkanie towarzyskie; Social gathering  
Anonim Grek działający w Stambule? (rysownik)
</t>
  </si>
  <si>
    <t xml:space="preserve">8. Pisarz; Clerk
Anonim Grek działający w Stambule? (rysownik)
</t>
  </si>
  <si>
    <t xml:space="preserve">9. Koncert orkiestry tureckiej (dodatkowo); Turkish musicians
</t>
  </si>
  <si>
    <t xml:space="preserve">10.  Festyn turecki; Turkish feast   
Anonim
</t>
  </si>
  <si>
    <t xml:space="preserve">11.  Ceremonia z okazji Bajramu; Bayram ceremony       
Anonim Grek działający w Stambule? (rysownik)      
</t>
  </si>
  <si>
    <t xml:space="preserve">12. Dyskurs o Wojnie Tureckiej; Discourse on the Turkish War     </t>
  </si>
  <si>
    <t>13.  Poselstwo wielkie Stanisława Chomentowskiego przez lata 1712, 1713, 1714 odprawione; Great legation of Stanisław Chomentowski</t>
  </si>
  <si>
    <t xml:space="preserve">5. Genealogia sułtanów tureckich, Silsileneme; Silsileneme       </t>
  </si>
  <si>
    <t>164,5x76 cm</t>
  </si>
  <si>
    <t>ZZK A.201</t>
  </si>
  <si>
    <t>28,7x18,6x1,3 cm</t>
  </si>
  <si>
    <t xml:space="preserve">9. Opis poselstwa Stanisława Małachowskiego do sułtana Mustafy II; An Account of the embassy of Stanisław Małachowski to Sultan Mustafa II      </t>
  </si>
  <si>
    <t xml:space="preserve">10.  Danubius fluvius Europae […] (Mapa biegu Dunaju i państw nad nim położonych; Danube and the countries crossed by it);
Nicolaum Visscher, ok. 1683 r./ Nicolaum Visscher, ca 1683
</t>
  </si>
  <si>
    <t xml:space="preserve">11. Carte de la Pologne; Mapa Polski; Map of Poland 
Rizzi Zannoni, Giovanni Antonio, 1772
</t>
  </si>
  <si>
    <t xml:space="preserve">12. Mappa geographica; in qua universes tractus limitum [..]; Mapa Karłowic; Map of Karlowitz
1701 r.
</t>
  </si>
  <si>
    <t xml:space="preserve">30,6 x 20,2x 0,5 cm </t>
  </si>
  <si>
    <t>BOZ 1294</t>
  </si>
  <si>
    <t>G. 14521/3</t>
  </si>
  <si>
    <t>31x 22,5x1,5 cm</t>
  </si>
  <si>
    <t xml:space="preserve"> BOZ 1169</t>
  </si>
  <si>
    <t>AKW, Dz.tur.k. 68, t. 110, nr 218</t>
  </si>
  <si>
    <t>Arch. Kor., Dz. tur. k. 68, t. 110, nr 219</t>
  </si>
  <si>
    <t>Arch. Kor., Dz. tur.k. 68, t. 5, nr 8</t>
  </si>
  <si>
    <t>AKW, Dz. tur., k. 66, t. 4, nr 6</t>
  </si>
  <si>
    <t xml:space="preserve">1. Makata; wall hanging 
Turcja, Chios, 2. Poł. XVII w./Turkey, Chios, second half of 17th century
</t>
  </si>
  <si>
    <t>Klasztor OO. Dominikanów
Klasztor Kanoników Regularnych Laterańskich, Parafia kościoła Bożego Ciała
Klasztor oo. Karmelitów na Piasku
Klasztor ss. Karmelitanek Bosych
Klasztor ss. Klarysek
Kościół Parafia św. Anny
Muzeum Archidiecezjalne kardynała Karola Wojtyły
Muzeum Uniwersytetu Jagiellońskiego</t>
  </si>
  <si>
    <t xml:space="preserve">Akademia Sztuk Pięknych  w Krakowie
Biblioteka Jagiellońska
Fundacja XX. Czartoryskich
Muzeum Narodowe w Krakowie
Zamek Królewski na Wawelu </t>
  </si>
  <si>
    <t xml:space="preserve">1. Ornat ze złotolitej tkaniny tureckiej seraser; Chasuble made from Turkish textile
Turcja, Bursa, XVI w./Turkey, Bursa, 16th century
</t>
  </si>
  <si>
    <t xml:space="preserve">Rękopis; jęz. polski, papier marmurkowy 19 w., oprawa pergaminowa/manuscript, Polish-language text; 19th century marbled paper, parchment binding
</t>
  </si>
  <si>
    <t xml:space="preserve"> zmontowany razem z nr 648</t>
  </si>
  <si>
    <t>Inw.zb.d. 13518 
(T. 171 nr 648)</t>
  </si>
  <si>
    <t>Inw.zb.d. 13517
 (T. 171 nr 647)</t>
  </si>
  <si>
    <t>Inw.zb.d. 13619 
(T. 171 nr 622)</t>
  </si>
  <si>
    <t>13612
 (T. 171 nr 615)</t>
  </si>
  <si>
    <t>Inw.zb.d. 13613
 (T. 171 nr 616)</t>
  </si>
  <si>
    <t>Inw.zb.d. 13614
 (T. 171 nr 617)</t>
  </si>
  <si>
    <t>Inw.zb.d. 13618 
 (T. 171 nr 621)</t>
  </si>
  <si>
    <t>Inw.zb.d. 13398 
(T. 171 nr 610)</t>
  </si>
  <si>
    <t>10097
 (T. 173 nr 253)</t>
  </si>
  <si>
    <t>12861 
(T. 171 nr 609)</t>
  </si>
  <si>
    <t>Druk/printed text
opr.: tektura, płótno - XX-XXI w.</t>
  </si>
  <si>
    <t>Druk/printed text
opr.: tektura, skóra cielęca brązowa, trawiona, ślepe linie, obcięcia prószone czerwono - XVIII w.</t>
  </si>
  <si>
    <t>16a/05</t>
  </si>
  <si>
    <t>64 x 86x60 cm</t>
  </si>
  <si>
    <t>63,8 x 86,1x60 cm</t>
  </si>
  <si>
    <t>41,8 x 34,2x3,5 cm</t>
  </si>
  <si>
    <t>41,8 x 34,3 x3,5 cm</t>
  </si>
  <si>
    <t>S 399 MŁ</t>
  </si>
  <si>
    <t>S 398 MŁ</t>
  </si>
  <si>
    <t>S 397 MŁ</t>
  </si>
  <si>
    <t>S 403 MŁ</t>
  </si>
  <si>
    <t>S 400 MŁ</t>
  </si>
  <si>
    <t>S 402 MŁ</t>
  </si>
  <si>
    <t>123 x 77 cm</t>
  </si>
  <si>
    <t>MAdP 2570</t>
  </si>
  <si>
    <t>MAdP 3810</t>
  </si>
  <si>
    <t>107 x 110 x 84 cm</t>
  </si>
  <si>
    <t>nie ma/
doesn’t exist</t>
  </si>
  <si>
    <t>72x115 cm</t>
  </si>
  <si>
    <t>Kl 33</t>
  </si>
  <si>
    <t>500 x 1094 cm</t>
  </si>
  <si>
    <t>MNK I-955</t>
  </si>
  <si>
    <t>wys, 245 cm, 
szer. 200 cm</t>
  </si>
  <si>
    <t>MNK III-r.a-10330-10399</t>
  </si>
  <si>
    <t>286x31,3 cm cm</t>
  </si>
  <si>
    <t xml:space="preserve">14. Makata; Wall-hanging
Turcja, XVIII w./Turkey, 18th century
</t>
  </si>
  <si>
    <t xml:space="preserve">17. Czaprak; Caparison
Turcja, II poł. XVII w./Turkey, 2. half of 17th 
</t>
  </si>
  <si>
    <t xml:space="preserve">18. Misiurka; Helmet with mail
Turcja, XVII w./Turkey, 17th century
Misiurka; Helmet with mail
Turcja, XVII w./Turkey, 17th century
</t>
  </si>
  <si>
    <t xml:space="preserve">19. Kolczuga; Mail 
Turcja, XVII w./Turkey, 17th century
</t>
  </si>
  <si>
    <t xml:space="preserve">28. Medal upamiętniający zwycięstwo pod Wiedniem;Medal commemorating victory of the battle of Vienna
Polska, 1683/Poland, 1683
</t>
  </si>
  <si>
    <t xml:space="preserve">29. Medal upamiętniający bitwę pod Wiedniem; Medal commemorating the battle of Vienna
Polska, 1683/Poland, 1683
</t>
  </si>
  <si>
    <t>Śr. 38,3 mm; 
24,8 mm</t>
  </si>
  <si>
    <t>Śr./dia.  47,8 mm;
14,5 mm</t>
  </si>
  <si>
    <t>Śr./dia.  4,78 mm;
13.37 mm</t>
  </si>
  <si>
    <t>M.U.J.:874 5204/IV</t>
  </si>
  <si>
    <t>śr. 80 mm</t>
  </si>
  <si>
    <t>śr. 55,8 mm</t>
  </si>
  <si>
    <t>śr. 28 mm</t>
  </si>
  <si>
    <t>sr. 46,3 mm</t>
  </si>
  <si>
    <t>śr. 56 mm</t>
  </si>
  <si>
    <t>śr. 56,5 mm</t>
  </si>
  <si>
    <t>śr. 38,2 mm</t>
  </si>
  <si>
    <t>śr. 79 mm</t>
  </si>
  <si>
    <t>śr. 44,2 mm</t>
  </si>
  <si>
    <t>Gr.Ob.W.175190</t>
  </si>
  <si>
    <t>miedzioryt; papier/engraving; paper</t>
  </si>
  <si>
    <t>10,3x14,3 cm</t>
  </si>
  <si>
    <t>10,6 x 14,0 cm</t>
  </si>
  <si>
    <t>SKAZvr 491</t>
  </si>
  <si>
    <t>dł. 161 cm</t>
  </si>
  <si>
    <t>blacha mosiężna, skóra</t>
  </si>
  <si>
    <t xml:space="preserve">wys.15,5; śred. 31 cm
wys. 20,5; śred. 32 cm
</t>
  </si>
  <si>
    <t xml:space="preserve">27,5 x 20,5 </t>
  </si>
  <si>
    <t>MWP 2915 *</t>
  </si>
  <si>
    <t xml:space="preserve">MWP 488* </t>
  </si>
  <si>
    <t>MWP 850*</t>
  </si>
  <si>
    <t>MWP 491*</t>
  </si>
  <si>
    <t>MWP 746*</t>
  </si>
  <si>
    <t>MWP 690/1*</t>
  </si>
  <si>
    <t>MWP 690/2*</t>
  </si>
  <si>
    <t>MWP 690/3*</t>
  </si>
  <si>
    <t>MWP 690/4*</t>
  </si>
  <si>
    <t>MWP 690/5*</t>
  </si>
  <si>
    <t>MWP 690/6*</t>
  </si>
  <si>
    <t>MWP 24238/1*</t>
  </si>
  <si>
    <t xml:space="preserve">7. Zbroja, hussars’ armour
Zbroja husarska, karacenowa, rodziny Januszewskich z Litwy 
szyszak z nosalem </t>
  </si>
  <si>
    <t>8. Zbroja, hussars’ armour
Zbroja husarska, karacenowa, rodziny Januszewskich z Litwy 
napierśnik</t>
  </si>
  <si>
    <t>9. Zbroja, hussars’ armour
Zbroja husarska, karacenowa, rodziny Januszewskich z Litwy 
naplecznik</t>
  </si>
  <si>
    <t>10. Zbroja, hussars’ armour
Zbroja husarska, karacenowa, rodziny Januszewskich z Litwy 
obojczyk</t>
  </si>
  <si>
    <t xml:space="preserve">11. Zbroja, hussars’ armour
Zbroja husarska, karacenowa, rodziny Januszewskich z Litwy 
naramienniki karacenowe lewy i prawy </t>
  </si>
  <si>
    <t xml:space="preserve">13. Zbroja kolcza, mail armour
Zbroja husarska 
Szyszak husarski </t>
  </si>
  <si>
    <t xml:space="preserve">14. Zbroja kolcza, mail armour
Zbroja husarska 
Obojczyk zbroi husarskiej </t>
  </si>
  <si>
    <t xml:space="preserve">12. Zbroja, hussars’ armour
Zbroja husarska, karacenowa, rodziny Januszewskich z Litwy 
zarękawie z rękawicami </t>
  </si>
  <si>
    <t xml:space="preserve">15. Zbroja kolcza, mail armour
Zbroja husarska 
Napierśnik zbroi husarskiej </t>
  </si>
  <si>
    <t>16. Zbroja kolcza, mail armour
Zbroja husarska 
Naplecznik zbroi husarskiej bez skrzydeł ale z mocowaniami</t>
  </si>
  <si>
    <t xml:space="preserve">17. Zbroja kolcza, mail armour
Zbroja husarska 
Naramiennik prawy i lewy zbroi husarskiej </t>
  </si>
  <si>
    <t xml:space="preserve">18. Zbroja kolcza, mail armour
Zbroja husarska 
karwasze (z nadpiąstkami) lewy i prawy </t>
  </si>
  <si>
    <t>19. Zbroja husarska 
Napierśnik</t>
  </si>
  <si>
    <t xml:space="preserve">20. Zbroja husarska 
Naplecznik zbroi husarskiej </t>
  </si>
  <si>
    <t xml:space="preserve">21. Zbroja husarska 
Obojczyk zbroi husarskiej </t>
  </si>
  <si>
    <t xml:space="preserve">22. Zbroja husarska 
Nabiodrki zbroi husarskiej   (para) </t>
  </si>
  <si>
    <t xml:space="preserve">23. Zbroja husarska 
Naramiennik (para) </t>
  </si>
  <si>
    <t>24.Zbroja husarska 
Szyszak husarski</t>
  </si>
  <si>
    <t xml:space="preserve">25.Zbroja husarska
Skrzydło husarskie (para) </t>
  </si>
  <si>
    <t>Baczmagi, para - buty paradne; Pair of boots</t>
  </si>
  <si>
    <t>Baczmagi, para - pantofle; Pair of boots</t>
  </si>
  <si>
    <t>MWP 33945/1*</t>
  </si>
  <si>
    <t>MWP 33945/2*</t>
  </si>
  <si>
    <t xml:space="preserve">Obrona Trembowli; Defence of Trembowla, 1675 
 Hooghe de Romeyn
Holandia XVII wiek/ Holand, 17th century
</t>
  </si>
  <si>
    <t>MWP 13744 A*</t>
  </si>
  <si>
    <t>miedzioryt, akwaforta, papier czerpany</t>
  </si>
  <si>
    <t xml:space="preserve">50 X 73 cm </t>
  </si>
  <si>
    <t>74 x 100 cm</t>
  </si>
  <si>
    <t>MWP 655*</t>
  </si>
  <si>
    <t>MWP 2821/2*</t>
  </si>
  <si>
    <t xml:space="preserve">48. Makata;   Wall Hanning
Turcja, 1 poł. XVII w./Turkey, 1st half of 17th century
</t>
  </si>
  <si>
    <t>bursa 24 x 22; 
stuła 146 x 7,5 cm</t>
  </si>
  <si>
    <t>SZT 683</t>
  </si>
  <si>
    <t>Rys.Pol.12272</t>
  </si>
  <si>
    <t>Papier naklejony na tekturę, akwarela/ paper on cardboard, watercolour</t>
  </si>
  <si>
    <t xml:space="preserve">23,8 x 23,8 cm </t>
  </si>
  <si>
    <t>współoprawne</t>
  </si>
  <si>
    <t>SKAZvr 586/2</t>
  </si>
  <si>
    <t>SKAZvr 509/2</t>
  </si>
  <si>
    <t>MNW SZT 2431</t>
  </si>
  <si>
    <t>MNW SZT 1323</t>
  </si>
  <si>
    <t>MNW SZT 1325</t>
  </si>
  <si>
    <t>MNW SZT 1440</t>
  </si>
  <si>
    <t>MNW SZT 1438</t>
  </si>
  <si>
    <t>MNW SZT 1473</t>
  </si>
  <si>
    <t>MNW SZT 1497</t>
  </si>
  <si>
    <t>MNW SZT 2767</t>
  </si>
  <si>
    <t xml:space="preserve">MNW SZT 1335 </t>
  </si>
  <si>
    <t>MNW SZT 1441</t>
  </si>
  <si>
    <t>1.-2. Order Medżidije II klasy z gwiazdą; Mecidi Order, 2nd class with star 
Turcja, Stambuł, przed 1856 r./Turkey, Istanbul, prior to 1856</t>
  </si>
  <si>
    <t xml:space="preserve"> 3.  Dyplom orderu Medżidije II klasy nadany generałowi Władysławowi Zamoyskiemu; Diploma of the Mecidi Order, 2nd class awarded  to General Władysław Zamoyski
Turcja, Stambuł (6-15 maja 1856 r.)/Turkey, Istanbul, (May 6-15, 1856)
</t>
  </si>
  <si>
    <t>7.-8.</t>
  </si>
  <si>
    <t>169.</t>
  </si>
  <si>
    <t>306.</t>
  </si>
  <si>
    <t>315.</t>
  </si>
  <si>
    <t>316.</t>
  </si>
  <si>
    <t>319.</t>
  </si>
  <si>
    <t>320.</t>
  </si>
  <si>
    <t>jedwab, aksamit</t>
  </si>
  <si>
    <t>skóra, jedwab, aksamit</t>
  </si>
  <si>
    <t>dł. stopy 26 cm.</t>
  </si>
  <si>
    <t>wys. 61 cm, dł. stopy 26 cm</t>
  </si>
  <si>
    <t>olej na pótnie/ oil on canvas</t>
  </si>
  <si>
    <t>151 x 328,5x8 cm</t>
  </si>
  <si>
    <t>transport na wystawę</t>
  </si>
  <si>
    <t xml:space="preserve">10. Portret mężczyzny w stroju tureckim na karym koniu (Michał Czaykowski – Sadyk Pasza na karym ogierze)
Nieznany rysownik, przypisywany Juliuszowi Kossakowi/Unknown drawer
Datowanie/dated: 1852–1856 or ca. 1863
</t>
  </si>
  <si>
    <t xml:space="preserve">11. Widok Kamieńca Podolskiego - twierdza; view of the fortress in Kamieniec Podolski
Tomaszewicz Cyprian; 1672-1673
</t>
  </si>
  <si>
    <t xml:space="preserve">12. Bitwa pod Żórawnem; the battle of Żorawno
Saal, Isaac (fl. 1673-1678), Roode Johann
Datowanie po 1676/dated after 1576
</t>
  </si>
  <si>
    <t xml:space="preserve">13. Jan Sobieski, jako hetman wielki koronny na tle bitwy pod Chocimiem; Jan Sobieski as a hetman of Poland, against a background of a  battle of Chocim (Hotin)
Hooghe, Romeyn de (1645-1708)...; 1674
Datowanie 1674/dared 1674 
</t>
  </si>
  <si>
    <t xml:space="preserve">14. Wjazd Jana III Sobieskiego na koronację do Krakowa; entry of Jan III Sobieski to Cracow, for a ceremony of corronation
Hooghe, Romeyn de (1645-1708)
Datowanie 1675/ dated 1675
</t>
  </si>
  <si>
    <t xml:space="preserve">15. Wojska Władysława Warneńczyka pod Warną; an army commanded by the Polish king Wladysław Warneńczyk, battle of Varna
nieznany, unknown; Siebeneicher, Jakub (1584-1604)
Datowanie 1597/ dated 1597
</t>
  </si>
  <si>
    <t xml:space="preserve">16. Bitwa pod Chocimiem;  battle of Chocim (Hotin)
Hooghe, Romeyn de (1645-1708)
Datowanie 1674/ dated 1674
</t>
  </si>
  <si>
    <t xml:space="preserve">17. Widok Krakowa, z: Hartmann Schedl, Księga Kronik; View of Cracow
Celtis, Konrad (1459-1508)?
Datowanie 1493/dated 1493
</t>
  </si>
  <si>
    <t xml:space="preserve">18. Widok Krakowa; edycja łacińska; View of Cracow, latin edition
Hogenberg, Abraham (fl.1608-1659) 
Kolonia (Niemcy), datowanie 1617/Cologne, dated 1617
</t>
  </si>
  <si>
    <t xml:space="preserve">20. Portret posła tureckiego przysłanego do Polski w 1733 r./portrait of an envoy sent to Poland in 1733
Nieznany, unknowm
Datowanie 1744/ dated 1744; 
</t>
  </si>
  <si>
    <t xml:space="preserve">21. Triumf Jana III Sobieskiego i cesarza Leopolda I jako obrońców chrześcijaństwa i wyzwolicieli Wiednia (Vivano li Difensori della Christianita nella liberatione di Vienna)/Triumph of King Jan III Sobieski and emperor Leopold I as defenders of Christianity and liberators of Vienna
Mitelli, Giuseppe Maria (ca 1634-1718); 1683
</t>
  </si>
  <si>
    <t xml:space="preserve">22. Rycina satyryczna/Satirical scene: Mustafa Carra Gran Visir, che ritorna dall' asedio di Vienna a Costantinopoli; 
      Bolonia, 1683/Bologna, 1683
Mitelli, Giuseppe Maria (ca 1634-1718)
</t>
  </si>
  <si>
    <t xml:space="preserve">23. Triumf Kościoła i Ligi Świętej nad potęgą otomańską/ Victory of Church and The Holy League over Ottoman forces
Chiesa Trionfante in lega d'alti potentati cattolici controli giganti ottomani
Mitelli, Giuseppe Maria (ca 1634-1718), 1686
</t>
  </si>
  <si>
    <t xml:space="preserve">24. Battaglia Polacha contra Turchi; 1636
Z cyklu: Schlachten verschiedener Völker, J. W. Baur, [15 Bll. und Titelblatt]
Baur, Johann Wilhelm (1607-1642),
</t>
  </si>
  <si>
    <t xml:space="preserve">25. Battaglia d’Antichi Romani; 1636
Z cyklu/from set: Schlachten verschiedener Völker, J. W. Baur, [15 Bll. und Titelblatt]
Baur, Johann Wilhelm (1607-1642)
</t>
  </si>
  <si>
    <t xml:space="preserve">26. Battaglia Spagnola; 1636
Z cyklu/from set: Schlachten verschiedener Völker, J. W. Baur, [15 Bll. und Titelblatt]
Baur, Johann Wilhelm (1607-1642)
</t>
  </si>
  <si>
    <t xml:space="preserve">27.  Battaglia Turchescha; 1636
Z cyklu/from set: Schlachten verschiedener Völker, J. W. Baur, [15 Bll. und Titelblatt]
Baur, Johann Wilhelm (1607-1642)
</t>
  </si>
  <si>
    <t xml:space="preserve">28.Kalendarz na rok 1684 ze sceną bitwy pod Wiedniem i centralnie 
ukazanym konnym wizerunkiem króla Jana III Sobieskiego/Calendar of 1684 depicting the battle of Vienna with the image of Jan III Sobieski on horseback 
Jollain, Jacques (fl. ca 1675-1710; mł.) ; 1684
</t>
  </si>
  <si>
    <t xml:space="preserve">29. Ulotka – dwie scenki z Izzet Paszą/Leaflet depicting two scenes with Izzet Pasha
Turcja, ok. 1908/Turkey, ca 1908
</t>
  </si>
  <si>
    <t xml:space="preserve">30. Ulotka – karykaturalna scena wymiatania zdrajców/Leaflet depicting sweeping the traitors
Turcja, ok. 1908/Turkey, ca 1908
</t>
  </si>
  <si>
    <t xml:space="preserve">31. Ulotka- Reza Pasza z taczką /Leaflet depicting Reza Pasha with a wheelbarrow
Turcja, ok. 1908/Turkey, ca 1908
</t>
  </si>
  <si>
    <t xml:space="preserve">32. Ulotka – karykatura Rezy Paszy/Leaflet – a caricature of Reza Pasha
Turcja, ok. 1908/Turkey, ca 1908
</t>
  </si>
  <si>
    <t xml:space="preserve">33. Ulotka, karykatura Hasana Rami/Leaflet, caricature of Hasan Rami
Turcja, ok. 1908/Turkey, ca 1908
</t>
  </si>
  <si>
    <t xml:space="preserve">34. Pocztówka – alegorie zwierzęce postaci dawnych dygnitarzy/Postcard depicting traitors in the guise of animals
Turcja, ok. 1908/Turkey, ca 1908
</t>
  </si>
  <si>
    <t xml:space="preserve">35. Ulotka- siedzący w beczkach dawni dygnitarze/Leaflet depicting traitors sitting in barrels
Turcja, ok. 1908/Turkey, ca 1908
</t>
  </si>
  <si>
    <t xml:space="preserve">36. Pocztówka – Nedżib jako postać karykaturalna/Postcard depicting Necib as a caricatural character
Turcja, ok. 1908/Turkey, ca 1908
</t>
  </si>
  <si>
    <t xml:space="preserve">37. Ulotka – scenka satyryczna „poluzowanie ucisku”/Leaflet – satirical scene
Turcja, ok. 1908/Turkey, ca 1908
</t>
  </si>
  <si>
    <t xml:space="preserve">38. Ulotka- karykatury dawnych dygnitarzy siedzących w beczkach/Leaflet depicting traitors sitting in barrels
Turcja, ok. 1908/Turkey, ca 1908
</t>
  </si>
  <si>
    <t xml:space="preserve">39. Plakat – karykatura – dawni dygnitarze dosięgani przez cholerę/Poster – caricature of traitors suffering punishment In the form of cholera
Turcja, ok. 1908/Turkey, ca 1908
</t>
  </si>
  <si>
    <t xml:space="preserve">40. Ulotka – scenka karykaturalna/Leaflet – caricatural scene
Turcja, ok. 1908/Turkey, ca 1908
</t>
  </si>
  <si>
    <t xml:space="preserve">41. Plakat – karykaturalny „aresztowanie Habiba”/Poster – arrest of Habib
Turcja, ok. 1908/Turkey, ca 1908
</t>
  </si>
  <si>
    <t xml:space="preserve">42. Ulotka – otwarcie bram więzienia w Stambule 16.07.1908r./Leaflet – prisoners of the Central Prison In Istanbul are set free on July 16, 1908 
Turcja, ok. 1908/Turkey, ca 1908
</t>
  </si>
  <si>
    <t xml:space="preserve">43. Plakat – karykatura – alegoria Turcji jako dojnej krowy/Poster-allegory of the robbed homeland
Turcja, ok. 1908/Turkey, ca 1908
</t>
  </si>
  <si>
    <t xml:space="preserve">44. Plakat – karykatura – sąd piekielny nad dygnitarzami/Poster – traitors of the homeland burning in hell
Turcja, ok. 1908/Turkey, ca 1908
</t>
  </si>
  <si>
    <t xml:space="preserve">45. Plakat – ogłoszenie konstytucji 1908 kończy powstanie w Macedonii oraz alegoria innych państw/Poster – proclamation of Constitution In 1908, uprising in Macedonia and allegories of other countries
Turcja, ok. 1908/Turkey, ca 1908
</t>
  </si>
  <si>
    <t xml:space="preserve">46. Plakat – alegorie państw europejskich, Turcji, Armenii, Czarnogórców i Żydów po konstytucji 1908 r./Poster – proclamation of Constitution and allegories of European Countries, Turkey  and other nations
Turcja, ok. 1908/Turkey, ca 1908
</t>
  </si>
  <si>
    <t xml:space="preserve">47. Plakat – alegoria po ogłoszeniu Konstytucji 1908 r./Poster – an allegoric scene after proclamation of Constitution 1908 
Turcja, ok. 1908/Turkey, ca 1908
</t>
  </si>
  <si>
    <t xml:space="preserve">48. Plakat – alegorie państw po ogłoszeniu konstytucji 1908 r./ Poster – an allegoric scene after proclamation of Constitution 1908
Turcja, ok. 1908/Turkey, ca 1908
</t>
  </si>
  <si>
    <t xml:space="preserve">49. Plakat – z wizerunkami Enwari Beya i Nyazi Beya na koniach/Poster depicting Niyazi Bey and Enver Bey on horseback
Turcja, ok. 1908/Turkey, ca 1908
</t>
  </si>
  <si>
    <t xml:space="preserve">50. Ulotka – scenka z Izzet Paszą/Leaflet depicting Izzet Pasha
Turcja, ok. 1908/Turkey, ca 1908
</t>
  </si>
  <si>
    <t xml:space="preserve">51. Plakat – waga, na jednej szali Konstytucja, na drugiej dawni dygnitarze/Poster depicting a large set of scales - on one side is the text of Constitution, from other side traitors are falling
Turcja, ok. 1908/Turkey, ca 1908
</t>
  </si>
  <si>
    <t xml:space="preserve">52. Plakat – alegoria ruchu Młodoturków i państw europejskich/Poster – allegory of movement of Young Turks and European countries
Turcja, ok. 1908/Turkey, ca 1908
</t>
  </si>
  <si>
    <t xml:space="preserve">53. Starodruk; Monarchia turecka… /Print; Monarchia turecka… (Monarchy of the Turks)
      RYCAUT Paul
Słuck, 1678
</t>
  </si>
  <si>
    <t xml:space="preserve">54. Starodruk; Przeważna legacya... Krzysztofa Zbaraskiego... od... Zygmunta III... do sołtana... tureckiego/Print; Przeważna legacya... Krzysztofa Zbaraskiego... od... Zygmunta III... do sołtana... tureckiego (The Great Embassy of Krzystof Zbaraski from Sigismund III to Sultan Mustafa in the year 1621)
      TWARDOWSKI Samuel 
Wilno, 1706/Vilnius, 1706 
</t>
  </si>
  <si>
    <t xml:space="preserve">55.Starodruk; Historia turecka czyli państwo ottomańskie od początku aż do pokoju belgradzkiego.../Print; Historia turecka czyli państwo ottomańskie od początku aż do pokoju belgradzkiego..
      MIGNOT Vincent
Warszawa, 1780/Warsaw, 1780
</t>
  </si>
  <si>
    <t xml:space="preserve">56. Starodruk; Obserwacye polityczne państwa tureckiego…/Print; Obserwacje polityczne państwa tureckiego… (Political observations on the Turkish state)
MIKOSZA Józef
Warszawa, 1787/Warsaw, 1787
</t>
  </si>
  <si>
    <t xml:space="preserve">57. Starodruk; Haracz krwią tvrecką Tvrkom wypłacony…; relacja z bitwy pod Chocimiem/Print; Haracz krwią tvrecką Tvrkom wypłacony…; account of the battle of Hotin 
        ŚLIZIEŃ Stefan Jan
       Wilno, 1674 r./Vilnius, 1674
</t>
  </si>
  <si>
    <t xml:space="preserve">58. Manuskrypt Koranu, w skórzanej okładce/ manuscript of Koran in leather binding
Turcja 1795  r./ Turkey 1795
</t>
  </si>
  <si>
    <t xml:space="preserve">59. Przykrycie na poduszkę/ cushion cover; yastik
Turcja XVI-XVII w./ Turkey 16/17th century
</t>
  </si>
  <si>
    <t xml:space="preserve">60. Bursa i stuła, z tkaniny tureckiej, szyte w Polsce/ stole and purse (equipments in the Catholical church) sewn of Turkish velvet textile
Turecka tkanina, XVII w./Turkish textile of 17th C. 
</t>
  </si>
  <si>
    <t xml:space="preserve">61. Kobierzec modlitewny/ prayer carpet sedjdjade
Turcja XVIII w./Turkey, 18th century
</t>
  </si>
  <si>
    <t xml:space="preserve">62. Kobierczyk sedżdzade z inskrypcją powitalną
Turcja XVIII/XIX w./Turkey, 18th/19th century
</t>
  </si>
  <si>
    <t xml:space="preserve">63. Tkanina z kwiatami goździka raportowo; 
Turcja XVI-XVII w/Turkey, 16th-17th century
</t>
  </si>
  <si>
    <t xml:space="preserve">64. Tkanina w raportowe owale z palmetą 
Turcja XVI-XVII w/Turkey 16th-17th century
</t>
  </si>
  <si>
    <t xml:space="preserve">65. Tkanina haftowana w tulipany/Textile embroidered with tulips
Turcja XVII w./Turkey, 17th century
</t>
  </si>
  <si>
    <t xml:space="preserve">66. Makata arkadowa/Wall hanging
Turcja XVII w./Turkey, 17th century
</t>
  </si>
  <si>
    <t xml:space="preserve">67. Suknia, z tkaniny tureckiej/dress made form Turkish textile
Turcja XVIII w./Turkey, 18th century
</t>
  </si>
  <si>
    <t xml:space="preserve">68. Ornat częściowo z tkaniny tureckiej/Chasuable made from Turkish textile
 Turcja XVII w./ Turkey, 17th century
</t>
  </si>
  <si>
    <t xml:space="preserve">69. Przykrycie na poduszkę yastik z przedstawieniami łodzi paradnych i żaglowców/Yastik cover depicting boats and sailing boats
Turcja XIX w./Turkey, 19th century
</t>
  </si>
  <si>
    <t xml:space="preserve">70. Butla do wody matara/Flask (matara)
Turcja XVI w./Turkey 16th century
</t>
  </si>
  <si>
    <t xml:space="preserve">71.  Broszka w kształcie tugry sułtana Abdülhamida II/Broche In shape of Sultan Abdülhamid II’s tugra
Turcja pocz. XX w./Turkey, beginnig of 20th century
</t>
  </si>
  <si>
    <t xml:space="preserve">72. Misa z przedstawieniem ryb/Bowl deocrated with fish
Turcja XVIII w/Turkey, 18th century
</t>
  </si>
  <si>
    <t xml:space="preserve">73. Talerz iznicki z osiołkiem/Iznik pottery dish decorated with donkey
Turcja XVII w./Turkey, 17th century
</t>
  </si>
  <si>
    <t xml:space="preserve">74. Buńczuk, horsetail standard
Turcja, XVII-XVIII w./Turkey, 17th-18th century
</t>
  </si>
  <si>
    <t xml:space="preserve">75. Kałkan, ceremonial shield
Turcja, XVII w./Turkey, 17th century
</t>
  </si>
  <si>
    <t>76-77. Para łombaszek, pair of drums</t>
  </si>
  <si>
    <t xml:space="preserve">78. Bukłak, travel bottle
Turcja, XVII-XVIII w./Turkey, 17th-18th century
</t>
  </si>
  <si>
    <t xml:space="preserve">79. Kobierzec z herbami Mniszchów i Potockich/Carpet with the Mniszch and Potocki coat of arms
Polska, XVIII w./Poland 18th century
</t>
  </si>
  <si>
    <t xml:space="preserve">80. Makata z herbem Adama Mikołaja Sieniawskiego/Wall Hanging with the coat of arms of Adam Mikołaj Sieniawski
Polska, 1. ćwierć XVIII w., po 1702/Poland, first quarter of 18th century (after 1702)
</t>
  </si>
  <si>
    <t xml:space="preserve">81. Kilim/Kilim
Polska, 2. poł. XVIII w./Poland, second half of 18th century
</t>
  </si>
  <si>
    <t>82. Czaprak „ormiański”/Caparison 
Turcja lub pracownia ormiańska w Polsce, kon. XVII w./Ottoman or an Armenian workshop in Poland, late 17th century</t>
  </si>
  <si>
    <t xml:space="preserve">83. Pas kontuszowy, sygn. Ewan Mikonowicz à Constantinopol/Sash
Turcja,  Stambuł, pracownia ormiańska Ewana Mikonowicza,  1 poł. XVIII w./Turkey, Istanbul, workshop of Ewan Mikonowicz, first half of 18 century
</t>
  </si>
  <si>
    <t xml:space="preserve">84. Pas kontuszowy/Sash
Polska, Słuck 1780-1800/Poland, Słuck, 1780-1800 
</t>
  </si>
  <si>
    <t xml:space="preserve">85. Pas kontuszowy/Sash
Polska, Słuck, po 1807 r./Poland, Słuck, after 1807
</t>
  </si>
  <si>
    <t xml:space="preserve">86. Bursa ze stułą, uszyte z pasa polskiego/ stole and purse (equipments in Catholical church) sewn of Polish sash
Polska 2.poł. XVIII w./ Poland, 2. half of 18th century 
</t>
  </si>
  <si>
    <t xml:space="preserve">87. Żupan z czerwonego adamaszku w motywy geometryczne/a coat, old Polish nobleman’s costume of red damask, decorated with geometric patterns
Polska, 1. poł. XVII w./ Poland , 1. half of 17th century
</t>
  </si>
  <si>
    <t xml:space="preserve">88. Medal przedstawiający Władysława IV, zwycięstwo pod Smoleńskiem i traktaty pokojowe ze Szwecją i Turcją/Medal depicting king Władysław IV, victory of the battle of Smoleńsk and peace treaties
      med. Sebastian Dadler, Gdańsk, 1636 r./med. Sebastian Dadler, Gdańsk, 1636
</t>
  </si>
  <si>
    <t xml:space="preserve">89. Medal przedstawiający cesarz  Leopolda I i zwycięstwo pod Wiedniem/Medal depicting emperor Leopold I and the victory In the battle of Vienna 
        med. Anton Meybusch, Szwecja lub Dania, 1683 r./med. Anton Meybusch, Sweden or Denmark, 1683
</t>
  </si>
  <si>
    <t xml:space="preserve">90. Medal z przedstawieniem oblężenia Wiednia/Medal depicting siege of Vienna
      med. nieokreślony, Niemcy, 1683 r./medallist unknown, Germany, 1683
</t>
  </si>
  <si>
    <t xml:space="preserve">91. Medal upamiętniający oswobodzenie Wiednia z przedstawieniem Herkulesa zabijającego Hydrę/Medal commemorating breaking the Seige of Vienna depicting Hercules killing Hydra
       med. Christoph Jacob Leherr, Augsburg lub Wiedeń, 1683 r./med. Christoph Jacob Leherr, Augsburg or Vienna, 1683
</t>
  </si>
  <si>
    <t xml:space="preserve">92. Medal z przedstawieniem króla Jana III Sobieskiego, cesarza Leopolda I i doży weneckiego Marca Antonia Giustiniani (koalicja antyturecka)/Medal depicting king Jan III Sobieski, emperor Leopold I and doge of Venice (anti-ottoman coalition)
       med. Martin Brunner, Norymberga, 1684 r./med. Martin Brunner, Nuremberg, 1684
</t>
  </si>
  <si>
    <t xml:space="preserve">93. Medal z przedstawieniem Jana III Sobieskiego i zawiązania koalicji antytureckiej/Medal depicting king Jan III Sobieski and formation of the anti-ottoman coalition
       med. Johann Höhn, Gdańsk, 1684 r./med. Johann Höhn, Gdańsk, 1684
</t>
  </si>
  <si>
    <t xml:space="preserve">94. Medal z okazji ofiarowania papieżowi Innocentemu X, przez Jana III chorągwi tureckiej zdobytej w bitwie pod Parkanami/ Medal comemorating Jan III’s  donation of Turkish standard captured In the battle of Parkany to Pope Innocent X 
       med. Giovanni Hamerani, Rzym, 1684 r./med. Giovanni Hamerani, Rome, 1684
</t>
  </si>
  <si>
    <t xml:space="preserve">95. Medal upamiętniający koalicję antyturecką, z przedstawieniem papieża Innocentego XI, cesarza Leopolda I, Jana III Sobieskiego i doży weneckiego Marca Antonio Giustinianiego/Medal; Pope Innocent XI, Emperor Leopold I, King Jan III Sobieski and doge of Venice Marc Antonio Giustiniani on medal In commemoration antiottoman coalition.
       med. nieokreślony, 1684 r./ medallist unknown, 1684 
</t>
  </si>
  <si>
    <t xml:space="preserve">96. Medal; Król August II, odzyskanie Kamieńca Podolskiego/Medal; King August II, recapture of Kamieniec Podolski
       med. Martin Heinrich Omeis, Drezno, 1699 r./med. Martin Heinrich Omeis, Dresden, 1699 
</t>
  </si>
  <si>
    <t>259.-260.</t>
  </si>
  <si>
    <t>Stambuł-Warszawa</t>
  </si>
  <si>
    <t xml:space="preserve">a) 225x168  tło beżowe/beige background
</t>
  </si>
  <si>
    <t>Gr. Ob. N.1257</t>
  </si>
  <si>
    <t>Kraków-Stambuł
12-20.02.2014</t>
  </si>
  <si>
    <t>Kraków-Stambuł  12-20.02.2014</t>
  </si>
  <si>
    <t>Kraków-Stambuł  
12-20.02.2014</t>
  </si>
  <si>
    <t>85x60 cm</t>
  </si>
  <si>
    <t>112x88 cm</t>
  </si>
  <si>
    <t>15.01-31.01.2014
Kraków-Warszawa
Warszawa -Stambuł
12-20.02.2014</t>
  </si>
  <si>
    <t xml:space="preserve">transport na wałku 
wymiary:  dł. 556 cm + ucwyty
średnica: 60 cm
bez nawiniętego obrazu </t>
  </si>
  <si>
    <t>wartość całkowita</t>
  </si>
  <si>
    <t>Łańcut-Warszawa
Warszawa-Stambuł  12-20.02.2014</t>
  </si>
  <si>
    <t>Pilica-Warszawa
Warszawa-Stambuł  12-20.02.2014</t>
  </si>
  <si>
    <t>Poznań-Warszawa
Warszawa-Stambuł  12-20.02.2014</t>
  </si>
  <si>
    <t>Sandomierz-Warszawa
Warszawa-Stambuł  12-20.02.2014</t>
  </si>
  <si>
    <t>Szczepanów-Warszawa
Warszawa-Stambuł  12-20.02.2014</t>
  </si>
  <si>
    <t>Tarnów-Warszawa
Warszawa-Stambuł  12-20.02.2014</t>
  </si>
  <si>
    <t>15.01-31.01.2014
Częstochowa - Warszawa
Warszawa-Stambuł  12-20.02.2014</t>
  </si>
  <si>
    <t>15.01-07.02.2014
Kórnik - Warszawa 
Warszawa-Stambuł  12-20.02.2014</t>
  </si>
  <si>
    <t>Kraków-Warszawa
Warszawa-Stambuł  12-20.02.2014</t>
  </si>
  <si>
    <t>Warszawa-Stambuł  12-20.02.2014</t>
  </si>
  <si>
    <t>Muzeum Wojska Polskiego, depozyt długoterminowy
Warszawa-Stambuł  12-20.02.2014</t>
  </si>
  <si>
    <t>15.01.-31.01.2014
Częstochowa - Warszawa
Warszawa-Stambuł
12-20.02.2014</t>
  </si>
  <si>
    <t>15.01.-31.01.2014
Klwów - Warszawa
Warszawa- Stambuł
12-20.02.2014</t>
  </si>
  <si>
    <t>15.01.-31.01.2014
Kościelec - Warszawa
Warszawa- Stambuł
12-20.02.2014</t>
  </si>
  <si>
    <t>15.01-07.02.2014
Kórnik - Warszawa 
Warszawa-Stambuł
12-20.02.2014</t>
  </si>
  <si>
    <t>15.01.-06.02.2014
Cieszyn-Warszawa
Warszawa-Stambuł 
12-20.02.2014</t>
  </si>
  <si>
    <t>Stambuł-Warszawa
Warszawa-Cieszyn
do 24.07.2014</t>
  </si>
  <si>
    <t>Stambuł-Warszawa
Warszawa-Częstochowa
 do 15.08.2014</t>
  </si>
  <si>
    <t>Sambuł-Warszawa
Warszawa-Częstochowa
do 15.08.2014</t>
  </si>
  <si>
    <t>Sambuł-Warszawa
Warszawa-Częstochowa
do 15.08.2015</t>
  </si>
  <si>
    <t>Stambuł-Warszawa
Warszawa-Koscielec
do 15.08.2014</t>
  </si>
  <si>
    <t>Stambuł-Warszawa
Warszawa-Kórnik
do 15.08.2014</t>
  </si>
  <si>
    <t>Stambuł-Kraków 
do 15.08.2014</t>
  </si>
  <si>
    <t>Stambuł-Kraków
do 15.08.2014</t>
  </si>
  <si>
    <t>Stambuł-Kraków
do 11.07.2014</t>
  </si>
  <si>
    <t>Stambuł-Kraków
do 11.07.2015</t>
  </si>
  <si>
    <t>Stambuł-Kraków
do 11.07.2016</t>
  </si>
  <si>
    <t>Stambuł-Kraków
do 11.07.2017</t>
  </si>
  <si>
    <t>Stambuł-Kraków
do 11.07.2018</t>
  </si>
  <si>
    <t>Stambuł-Kraków
do 11.07.2019</t>
  </si>
  <si>
    <t>Stambuł-Kraków
do 11.07.2020</t>
  </si>
  <si>
    <t>Stambuł-Kraków
do 11.07.2021</t>
  </si>
  <si>
    <t>Stambuł-Kraków
do 11.07.2022</t>
  </si>
  <si>
    <t>Stambuł-Kraków
do 11.07.2023</t>
  </si>
  <si>
    <t>Stambuł-Kraków
do 11.07.2024</t>
  </si>
  <si>
    <t>Stambuł-Kraków
do 11.07.2025</t>
  </si>
  <si>
    <t>Stambuł-Kraków
do 11.07.2026</t>
  </si>
  <si>
    <t>Stambuł-Kraków
do 11.07.2027</t>
  </si>
  <si>
    <t>Stambuł-Kraków
do 11.07.2028</t>
  </si>
  <si>
    <t>Stambuł-Kraków
do 11.07.2029</t>
  </si>
  <si>
    <t>Stambuł-Kraków
do 11.07.2030</t>
  </si>
  <si>
    <t>Stambuł-Kraków
do 11.07.2031</t>
  </si>
  <si>
    <t>Stambuł-Kraków
do 11.07.2032</t>
  </si>
  <si>
    <t>Stambuł-Kraków
do 11.07.2033</t>
  </si>
  <si>
    <t>Stambuł-Kraków
do 11.07.2034</t>
  </si>
  <si>
    <t>Stambuł-Kraków
do 11.07.2035</t>
  </si>
  <si>
    <t>Stambuł-Kraków
do 11.07.2036</t>
  </si>
  <si>
    <t>Stambuł-Kraków
do 11.07.2037</t>
  </si>
  <si>
    <t>Stambuł-Kraków
do 11.07.2038</t>
  </si>
  <si>
    <t>Stambuł-Kraków
do 11.07.2039</t>
  </si>
  <si>
    <t>Stambuł-Kraków
do 11.07.2040</t>
  </si>
  <si>
    <t>Stambuł-Kraków
do 11.07.2041</t>
  </si>
  <si>
    <t>Stambuł-Kraków
do 11.07.2042</t>
  </si>
  <si>
    <t>Stambuł-Kraków
do 11.07.2043</t>
  </si>
  <si>
    <t>Stambuł-Kraków
do 11.07.2044</t>
  </si>
  <si>
    <t>Stambuł-Kraków
do 11.07.2045</t>
  </si>
  <si>
    <t>Stambuł-Kraków
do 11.07.2046</t>
  </si>
  <si>
    <t>Stambuł-Kraków
do 11.07.2047</t>
  </si>
  <si>
    <t>Stambuł-Kraków
do 11.07.2048</t>
  </si>
  <si>
    <t>Stambuł-Kraków
do 11.07.2049</t>
  </si>
  <si>
    <t>Stambuł-Kraków
do 11.07.2050</t>
  </si>
  <si>
    <t>Stambuł-Kraków
do 11.07.2051</t>
  </si>
  <si>
    <t>Stambuł-Kraków
do 11.07.2052</t>
  </si>
  <si>
    <t>Stambuł-Kraków
do 11.07.2053</t>
  </si>
  <si>
    <t>Stambuł-Kraków
do 11.07.2054</t>
  </si>
  <si>
    <t>Stambuł-Kraków
do 11.07.2055</t>
  </si>
  <si>
    <t>Stambuł-Kraków
do 11.07.2056</t>
  </si>
  <si>
    <t>Stambuł-Kraków
do 11.07.2057</t>
  </si>
  <si>
    <t>Stambuł-Kraków
do 11.07.2058</t>
  </si>
  <si>
    <t>Stambuł-Kraków
do 11.07.2059</t>
  </si>
  <si>
    <t>Stambuł-Kraków
do 11.07.2060</t>
  </si>
  <si>
    <t>Stambuł-Warszawa
Warszawa-Kraków
do 18.07.2014</t>
  </si>
  <si>
    <t>Stambuł-Warszawa
Warszawa-Kraków
do 18.07.2015</t>
  </si>
  <si>
    <t>Stambuł-Warszawa
Warszawa-Kraków
do 15.08.2014</t>
  </si>
  <si>
    <t>Stambuł-Warszawa
Warszawa-Kraków do 15.08.2014</t>
  </si>
  <si>
    <t>Stambuł-Kraków
Kraków-Warszawa
18.07.2014</t>
  </si>
  <si>
    <t>Stambuł-Kraków
18.07.2014</t>
  </si>
  <si>
    <t>Stambuł-Kraków
18.07.2015</t>
  </si>
  <si>
    <t>Stambuł-Kraków
18.07.2016</t>
  </si>
  <si>
    <t>Stambuł-Kraków
18.07.2017</t>
  </si>
  <si>
    <t>Stambuł-Kraków
18.07.2018</t>
  </si>
  <si>
    <t>Stambuł-Kraków
18.07.2019</t>
  </si>
  <si>
    <t>Stambuł-Kraków
18.07.2020</t>
  </si>
  <si>
    <t>Stambuł-Kraków
18.07.2021</t>
  </si>
  <si>
    <t>Stambuł-Kraków
18.07.2022</t>
  </si>
  <si>
    <t>Stambuł-Kraków
18.07.2023</t>
  </si>
  <si>
    <t>Stambuł-Kraków
18.07.2024</t>
  </si>
  <si>
    <t>Stambuł-Kraków
18.07.2025</t>
  </si>
  <si>
    <t>Stambuł-Kraków
18.07.2026</t>
  </si>
  <si>
    <t>Stambuł-Kraków
18.07.2027</t>
  </si>
  <si>
    <t>Stambuł-Kraków
18.07.2028</t>
  </si>
  <si>
    <t>Stambuł-Kraków
18.07.2029</t>
  </si>
  <si>
    <t>Stambuł-Kraków
18.07.2030</t>
  </si>
  <si>
    <t>Stambuł-Kraków
18.07.2031</t>
  </si>
  <si>
    <t>Stambuł-Kraków
18.07.2032</t>
  </si>
  <si>
    <t>Stambuł-Kraków
18.07.2033</t>
  </si>
  <si>
    <t>Stambuł-Kraków
18.07.2034</t>
  </si>
  <si>
    <t>Stambuł-Kraków
18.07.2035</t>
  </si>
  <si>
    <t>Stambuł-Kraków
18.07.2036</t>
  </si>
  <si>
    <t>Stambuł-Kraków
18.07.2037</t>
  </si>
  <si>
    <t>Stambuł-Kraków
18.07.2038</t>
  </si>
  <si>
    <t>Stambuł-Kraków
18.07.2039</t>
  </si>
  <si>
    <t>Stambuł-Kraków
do 10.07.2014</t>
  </si>
  <si>
    <t>Stambuł-Kraków
do 10.07.2015</t>
  </si>
  <si>
    <t>Stambuł-Kraków
do 10.07.2016</t>
  </si>
  <si>
    <t>Stambuł-Kraków
do 10.07.2017</t>
  </si>
  <si>
    <t>Stambuł-Kraków
do 10.07.2018</t>
  </si>
  <si>
    <t>Stambuł-Kraków
do 10.07.2019</t>
  </si>
  <si>
    <t>Stambuł-Kraków
do 10.07.2020</t>
  </si>
  <si>
    <t>Stambuł-Kraków
do 10.07.2021</t>
  </si>
  <si>
    <t>Kraków-Stambuł
12-20.02.2015</t>
  </si>
  <si>
    <t>Kraków-Stambuł
12-20.02.2016</t>
  </si>
  <si>
    <t>Kraków-Stambuł
12-20.02.2017</t>
  </si>
  <si>
    <t>Kraków-Stambuł
12-20.02.2018</t>
  </si>
  <si>
    <t>Kraków-Stambuł
12-20.02.2019</t>
  </si>
  <si>
    <t>Kraków-Stambuł
12-20.02.2020</t>
  </si>
  <si>
    <t>Kraków-Stambuł
12-20.02.2021</t>
  </si>
  <si>
    <t>Kraków-Stambuł
12-20.02.2022</t>
  </si>
  <si>
    <t>Kraków-Stambuł
12-20.02.2023</t>
  </si>
  <si>
    <t>Kraków-Stambuł
12-20.02.2024</t>
  </si>
  <si>
    <t>Kraków-Stambuł
12-20.02.2025</t>
  </si>
  <si>
    <t>Kraków-Stambuł
12-20.02.2026</t>
  </si>
  <si>
    <t>Kraków-Stambuł
12-20.02.2027</t>
  </si>
  <si>
    <t>Kraków-Stambuł
12-20.02.2028</t>
  </si>
  <si>
    <t>Kraków-Stambuł
12-20.02.2029</t>
  </si>
  <si>
    <t>Kraków-Stambuł
12-20.02.2030</t>
  </si>
  <si>
    <t>Kraków-Stambuł
12-20.02.2031</t>
  </si>
  <si>
    <t>Kraków-Stambuł
12-20.02.2032</t>
  </si>
  <si>
    <t>Kraków-Stambuł
12-20.02.2033</t>
  </si>
  <si>
    <t>Kraków-Stambuł
12-20.02.2034</t>
  </si>
  <si>
    <t>Kraków-Stambuł
12-20.02.2035</t>
  </si>
  <si>
    <t>Kraków-Stambuł
12-20.02.2036</t>
  </si>
  <si>
    <t>Kraków-Stambuł
12-20.02.2037</t>
  </si>
  <si>
    <t>Kraków-Stambuł
12-20.02.2038</t>
  </si>
  <si>
    <t>Kraków-Stambuł
12-20.02.2039</t>
  </si>
  <si>
    <t>Kraków-Stambuł
12-20.02.2040</t>
  </si>
  <si>
    <t>Kraków-Stambuł
12-20.02.2041</t>
  </si>
  <si>
    <t>Kraków-Stambuł
12-20.02.2042</t>
  </si>
  <si>
    <t>Kraków-Stambuł
12-20.02.2043</t>
  </si>
  <si>
    <t>Kraków-Stambuł
12-20.02.2044</t>
  </si>
  <si>
    <t>Kraków-Stambuł
12-20.02.2045</t>
  </si>
  <si>
    <t>Kraków-Stambuł
12-20.02.2046</t>
  </si>
  <si>
    <t>Kraków-Stambuł
12-20.02.2047</t>
  </si>
  <si>
    <t>Kraków-Stambuł
12-20.02.2048</t>
  </si>
  <si>
    <t>Kraków-Stambuł
12-20.02.2049</t>
  </si>
  <si>
    <t>Kraków-Stambuł
12-20.02.2050</t>
  </si>
  <si>
    <t>Kraków-Stambuł
12-20.02.2051</t>
  </si>
  <si>
    <t>Kraków-Stambuł
12-20.02.2052</t>
  </si>
  <si>
    <t>Kraków-Stambuł
12-20.02.2053</t>
  </si>
  <si>
    <t>Kraków-Stambuł
12-20.02.2054</t>
  </si>
  <si>
    <t>Kraków-Stambuł
12-20.02.2055</t>
  </si>
  <si>
    <t>Kraków-Stambuł
12-20.02.2056</t>
  </si>
  <si>
    <t>Kraków-Stambuł
12-20.02.2057</t>
  </si>
  <si>
    <t>Kraków-Stambuł
12-20.02.2058</t>
  </si>
  <si>
    <t>Kraków-Stambuł
12-20.02.2059</t>
  </si>
  <si>
    <t>Stambuł-Warszawa
Warszawa-Lublin
do 15.08.2014</t>
  </si>
  <si>
    <t>Stambuł-Warszawa
Warszawa-Łańcut
do 18.07.2014</t>
  </si>
  <si>
    <t>Stambuł-Warszawa
Warszawa-Łańcut
do 18.07.2015</t>
  </si>
  <si>
    <t>Stambuł-Warszawa
Warszawa-Łańcut
do 18.07.2016</t>
  </si>
  <si>
    <t>Stambuł-Warszawa
Warszawa-Łańcut
do 18.07.2017</t>
  </si>
  <si>
    <t>Stambuł-Warszawa
Warszawa-Łańcut
do 18.07.2018</t>
  </si>
  <si>
    <t>Stambuł-Warszawa
Warszawa-Łańcut
do 18.07.2019</t>
  </si>
  <si>
    <t>Stambuł - Warszawa
Warszawa-Pilica
do 15.08.2014</t>
  </si>
  <si>
    <t>Stambuł-Warszawa
Warszawa-Poznań
do 15.08.2014</t>
  </si>
  <si>
    <t>Stambuł-Warszawa
Warszawa-Poznań
do 18.07.2014</t>
  </si>
  <si>
    <t>Stambuł-Warszawa
Warszawa-Poznań
do 18.07.2015</t>
  </si>
  <si>
    <t>Stambuł-Warszawa
Warszawa-Poznań
do 18.07.2016</t>
  </si>
  <si>
    <t>Stambuł-Warszawa
Warszawa-Poznań
do 18.07.2017</t>
  </si>
  <si>
    <t>Stambuł-Warszawa
Warszawa-Poznań
do 18.07.2018</t>
  </si>
  <si>
    <t>Stambuł -Warszawa
Warszawa-Szczepanów
do 15.08.2014</t>
  </si>
  <si>
    <t>Stambuł-Warszawa
Warszawa-Sandomierz
do 15.08.2014</t>
  </si>
  <si>
    <t>Stambuł -Warszawa
Warszawa-Tarnów
 do 18.07.2014</t>
  </si>
  <si>
    <t>Stambuł -Warszawa
Warszawa-Tarnów
do 18.07.2014</t>
  </si>
  <si>
    <t>Stambuł -Warszawa
Warszawa-Tarnów
do 18.07.2015</t>
  </si>
  <si>
    <t>Stambuł -Warszawa
Warszawa-Tarnów
do 18.07.2016</t>
  </si>
  <si>
    <t>Stambuł -Warszawa
Warszawa-Tarnów
do 18.07.2017</t>
  </si>
  <si>
    <t>Stambuł-Warszawa
do 18.07.2014</t>
  </si>
  <si>
    <t>Stambuł-Warszawa
do 18.07.2015</t>
  </si>
  <si>
    <t>Stambuł-Warszawa
do 18.07.2016</t>
  </si>
  <si>
    <t>Stambuł-Warszawa
do 18.07.2017</t>
  </si>
  <si>
    <t>Stambuł-Warszawa
do 18.07.2018</t>
  </si>
  <si>
    <t>Stambuł-Warszawa
do 18.07.2019</t>
  </si>
  <si>
    <t>Stambuł-Warszawa
do 18.07.2020</t>
  </si>
  <si>
    <t>Stambuł-Warszawa
do 18.07.2021</t>
  </si>
  <si>
    <t>Stambuł-Warszawa
do 18.07.2022</t>
  </si>
  <si>
    <t>Stambuł-Warszawa
do 18.07.2023</t>
  </si>
  <si>
    <t>Stambuł-Warszawa
do 18.07.2024</t>
  </si>
  <si>
    <t>Stambuł-Warszawa
do 18.07.2025</t>
  </si>
  <si>
    <t>Stambuł-Warszawa
do 18.07.2026</t>
  </si>
  <si>
    <t>Stambuł-Warszawa
do 18.07.2027</t>
  </si>
  <si>
    <t>Stambuł-Warszawa
do 18.07.2028</t>
  </si>
  <si>
    <t>Stambuł-Warszawa
do 15.08.2014</t>
  </si>
  <si>
    <t>Stambuł-Warszawa
do 31.07.2013</t>
  </si>
  <si>
    <t>Stambuł-Warszawa
do 31.07.2014</t>
  </si>
  <si>
    <t>Stambuł-Warszawa
do 31.07.2015</t>
  </si>
  <si>
    <t>Stambuł-Warszawa
do 31.07.2016</t>
  </si>
  <si>
    <t>Stambuł-Warszawa
do 31.07.2017</t>
  </si>
  <si>
    <t>Stambuł-Warszawa
do 31.07.2018</t>
  </si>
  <si>
    <t>Stambuł-Warszawa
do 31.07.2019</t>
  </si>
  <si>
    <t>Stambuł-Warszawa
do 31.07.2020</t>
  </si>
  <si>
    <t>Stambuł-Warszawa
do 31.07.2021</t>
  </si>
  <si>
    <t>Stambuł-Warszawa
do 31.07.2022</t>
  </si>
  <si>
    <t>Stambuł-Warszawa
do 31.07.2023</t>
  </si>
  <si>
    <t>Stambuł-Warszawa
10.07.2014</t>
  </si>
  <si>
    <t>Stambuł-Warszawa
do 10.07.2014</t>
  </si>
  <si>
    <t>wyp. od 11.02.2013
Warszawa-Stambuł  12-20.02.2014</t>
  </si>
  <si>
    <t>wyp. od 11.02.2013
Warszawa-Stambuł  12-20.02.2015</t>
  </si>
  <si>
    <t>wyp. od 11.02.2013
Warszawa-Stambuł  12-20.02.2016</t>
  </si>
  <si>
    <t>wyp. od 11.02.2013
Warszawa-Stambuł  12-20.02.2017</t>
  </si>
  <si>
    <t>wyp. od 11.02.2013
Warszawa-Stambuł  12-20.02.2018</t>
  </si>
  <si>
    <t>wyp. od 11.02.2013
Warszawa-Stambuł  12-20.02.2019</t>
  </si>
  <si>
    <t>wyp. od 11.02.2013
Warszawa-Stambuł  12-20.02.2020</t>
  </si>
  <si>
    <t>wyp. od 11.02.2013
Warszawa-Stambuł  12-20.02.2021</t>
  </si>
  <si>
    <t>wyp. od 11.02.2013
Warszawa-Stambuł  12-20.02.2022</t>
  </si>
  <si>
    <t>wyp. od 11.02.2013
Warszawa-Stambuł  12-20.02.2023</t>
  </si>
  <si>
    <t>wyp. od 11.02.2013
Warszawa-Stambuł  12-20.02.2024</t>
  </si>
  <si>
    <t>wyp. od 11.02.2013
Warszawa-Stambuł  12-20.02.2025</t>
  </si>
  <si>
    <t>Stambuł-Warszawa
do 10.07.2015</t>
  </si>
  <si>
    <t>Stambuł-Warszawa
do 10.07.2016</t>
  </si>
  <si>
    <t>Stambuł-Warszawa
do 10.07.2017</t>
  </si>
  <si>
    <t>Stambuł-Warszawa
do 10.07.2018</t>
  </si>
  <si>
    <t>Stambuł-Warszawa
do 10.07.2019</t>
  </si>
  <si>
    <t>Stambuł-Warszawa
do 10.07.2020</t>
  </si>
  <si>
    <t>Stambuł-Warszawa
do 10.07.2021</t>
  </si>
  <si>
    <t>Stambuł-Warszawa
do 10.07.2022</t>
  </si>
  <si>
    <t>Stambuł-Warszawa
do 10.07.2023</t>
  </si>
  <si>
    <t>Stambuł-Warszawa
do 10.07.2024</t>
  </si>
  <si>
    <t>Stambuł-Warszawa
do 10.07.2025</t>
  </si>
  <si>
    <t>Stambuł-Warszawa
do.30.06.2014</t>
  </si>
  <si>
    <t>Stambuł-Warszawa
do 30.06.2014</t>
  </si>
  <si>
    <t>Stambuł-Warszawa
do 04.07.2014</t>
  </si>
  <si>
    <t>odbiór od 10.02.2014
Warszawa-Stambuł  12-20.02.2014</t>
  </si>
  <si>
    <t>Stambuł-Warszawa
do 04.07.4014</t>
  </si>
  <si>
    <t>38,5 x 79 cm</t>
  </si>
  <si>
    <t xml:space="preserve">19. Panorama Krakowa od północnego zachodu z uroczystym wjazdem Zygmunta III do letniej rezydencji w Łobzowie -Cracovia metropolis Regni Poloniae; z dzieła "Civitates orbisterrarum" 1617/view of Cracow from North-west side, with ceremony entry of the Polish king Zygmunt III to his residence in Łobzowo 
Hogenberg, Abraham (fl. 1608-1659)...;
             Miejsce powstania i datowanie Kolonia (Niemcy); [1617] ,             place of origin and dating Köln, Germany 1603-1605
</t>
  </si>
  <si>
    <t>papier żeberkowy+filigran, drzeworyt/finned paper with a watermark, woodcut</t>
  </si>
  <si>
    <t>papier żeberkowy, akwaforta kolorowana, druk; finned paper, coloured etching, print</t>
  </si>
  <si>
    <t xml:space="preserve">papier; drzeworyt, kolorowany/paper, coloured woodcut </t>
  </si>
  <si>
    <t>Papier,  miedzioryt/ paper, copperplate engraving</t>
  </si>
  <si>
    <t xml:space="preserve">wymiary w oprawie, ramie </t>
  </si>
  <si>
    <t>59x79,2x3 cm
orientacyjne</t>
  </si>
  <si>
    <t>79x109x3,5 cm
orientacyjne</t>
  </si>
  <si>
    <t>55x39,8x3 cm
orientacyjne</t>
  </si>
  <si>
    <t>59x109x3,5 cm
orientacyjne</t>
  </si>
  <si>
    <t>59x128,5x3,7 cm
orientacyjne</t>
  </si>
  <si>
    <t>55x39x3 cm
orientacyjne</t>
  </si>
  <si>
    <t>p 479/13</t>
  </si>
  <si>
    <t>p 417/13</t>
  </si>
  <si>
    <t>27,4x40,5 cm</t>
  </si>
  <si>
    <t>papier żeberkowy, miedzioryt kolorowany/ coloured copperplate, ribbed paper</t>
  </si>
  <si>
    <t>akwaforta, miedzioryt, papier żeberkowy/ etching, copperplate, ribbed paper</t>
  </si>
  <si>
    <t>transport powrotny
termin zwrotu do właściciela</t>
  </si>
  <si>
    <t>Stambuł-Warszawa
Klwów-Warszawa
do 15.08.2014</t>
  </si>
  <si>
    <t>ZKW/721/ab</t>
  </si>
  <si>
    <t>28,8 x 20,8 cm</t>
  </si>
  <si>
    <t>ZKW/722/ab</t>
  </si>
  <si>
    <t>15.01.-31-01.2014
Lublin-Warszawa
Warszawa-Stambuł  12-20.02.2014</t>
  </si>
  <si>
    <t>MP 4031</t>
  </si>
  <si>
    <t>druk</t>
  </si>
  <si>
    <t>brąz/bronze</t>
  </si>
  <si>
    <t>MT-A-M/339</t>
  </si>
</sst>
</file>

<file path=xl/styles.xml><?xml version="1.0" encoding="utf-8"?>
<styleSheet xmlns="http://schemas.openxmlformats.org/spreadsheetml/2006/main">
  <numFmts count="3">
    <numFmt numFmtId="164" formatCode="[$€-2]\ #,##0.00"/>
    <numFmt numFmtId="165" formatCode="#,##0.00\ &quot;zł&quot;"/>
    <numFmt numFmtId="166" formatCode="[$$-409]#,##0.00"/>
  </numFmts>
  <fonts count="13">
    <font>
      <sz val="11"/>
      <color theme="1"/>
      <name val="Czcionka tekstu podstawowego"/>
      <family val="2"/>
      <charset val="238"/>
    </font>
    <font>
      <sz val="11"/>
      <color rgb="FFFF0000"/>
      <name val="Czcionka tekstu podstawowego"/>
      <family val="2"/>
      <charset val="238"/>
    </font>
    <font>
      <sz val="10"/>
      <color theme="1"/>
      <name val="Czcionka tekstu podstawowego"/>
      <charset val="238"/>
    </font>
    <font>
      <sz val="11"/>
      <color theme="1"/>
      <name val="Calibri"/>
      <family val="2"/>
      <charset val="238"/>
    </font>
    <font>
      <sz val="11"/>
      <color rgb="FF000000"/>
      <name val="Calibri"/>
      <family val="2"/>
      <charset val="238"/>
    </font>
    <font>
      <b/>
      <sz val="11"/>
      <color theme="1"/>
      <name val="Czcionka tekstu podstawowego"/>
      <charset val="238"/>
    </font>
    <font>
      <sz val="11"/>
      <color theme="1"/>
      <name val="Czcionka tekstu podstawowego"/>
      <charset val="238"/>
    </font>
    <font>
      <b/>
      <sz val="12"/>
      <color theme="1"/>
      <name val="Czcionka tekstu podstawowego"/>
      <charset val="238"/>
    </font>
    <font>
      <sz val="11"/>
      <color theme="3"/>
      <name val="Czcionka tekstu podstawowego"/>
      <family val="2"/>
      <charset val="238"/>
    </font>
    <font>
      <sz val="11"/>
      <color rgb="FFC00000"/>
      <name val="Czcionka tekstu podstawowego"/>
      <family val="2"/>
      <charset val="238"/>
    </font>
    <font>
      <sz val="11"/>
      <name val="Czcionka tekstu podstawowego"/>
      <family val="2"/>
      <charset val="238"/>
    </font>
    <font>
      <b/>
      <sz val="11"/>
      <name val="Czcionka tekstu podstawowego"/>
      <charset val="238"/>
    </font>
    <font>
      <sz val="11"/>
      <name val="Czcionka tekstu podstawowego"/>
      <charset val="238"/>
    </font>
  </fonts>
  <fills count="7">
    <fill>
      <patternFill patternType="none"/>
    </fill>
    <fill>
      <patternFill patternType="gray125"/>
    </fill>
    <fill>
      <patternFill patternType="solid">
        <fgColor theme="8" tint="0.79998168889431442"/>
        <bgColor indexed="64"/>
      </patternFill>
    </fill>
    <fill>
      <patternFill patternType="solid">
        <fgColor theme="0"/>
        <bgColor indexed="64"/>
      </patternFill>
    </fill>
    <fill>
      <patternFill patternType="solid">
        <fgColor theme="6" tint="0.59999389629810485"/>
        <bgColor indexed="64"/>
      </patternFill>
    </fill>
    <fill>
      <patternFill patternType="solid">
        <fgColor theme="7" tint="0.59999389629810485"/>
        <bgColor indexed="64"/>
      </patternFill>
    </fill>
    <fill>
      <patternFill patternType="solid">
        <fgColor theme="9" tint="0.59999389629810485"/>
        <bgColor indexed="64"/>
      </patternFill>
    </fill>
  </fills>
  <borders count="38">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thin">
        <color indexed="64"/>
      </top>
      <bottom style="thin">
        <color indexed="64"/>
      </bottom>
      <diagonal/>
    </border>
    <border>
      <left style="medium">
        <color indexed="64"/>
      </left>
      <right style="medium">
        <color indexed="64"/>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medium">
        <color indexed="64"/>
      </left>
      <right/>
      <top style="medium">
        <color indexed="64"/>
      </top>
      <bottom style="medium">
        <color indexed="64"/>
      </bottom>
      <diagonal/>
    </border>
    <border>
      <left/>
      <right style="medium">
        <color indexed="64"/>
      </right>
      <top/>
      <bottom/>
      <diagonal/>
    </border>
    <border>
      <left style="medium">
        <color indexed="64"/>
      </left>
      <right style="medium">
        <color indexed="64"/>
      </right>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medium">
        <color indexed="64"/>
      </top>
      <bottom/>
      <diagonal/>
    </border>
    <border>
      <left style="thin">
        <color indexed="64"/>
      </left>
      <right style="medium">
        <color indexed="64"/>
      </right>
      <top style="thin">
        <color indexed="64"/>
      </top>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thin">
        <color indexed="64"/>
      </right>
      <top/>
      <bottom style="medium">
        <color indexed="64"/>
      </bottom>
      <diagonal/>
    </border>
    <border>
      <left style="medium">
        <color indexed="64"/>
      </left>
      <right/>
      <top/>
      <bottom style="thin">
        <color indexed="64"/>
      </bottom>
      <diagonal/>
    </border>
    <border>
      <left style="medium">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bottom style="medium">
        <color indexed="64"/>
      </bottom>
      <diagonal/>
    </border>
    <border>
      <left style="thin">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thin">
        <color indexed="64"/>
      </bottom>
      <diagonal/>
    </border>
    <border>
      <left style="thin">
        <color indexed="64"/>
      </left>
      <right style="medium">
        <color indexed="64"/>
      </right>
      <top/>
      <bottom style="medium">
        <color indexed="64"/>
      </bottom>
      <diagonal/>
    </border>
    <border>
      <left/>
      <right style="thin">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top style="thin">
        <color indexed="64"/>
      </top>
      <bottom/>
      <diagonal/>
    </border>
  </borders>
  <cellStyleXfs count="1">
    <xf numFmtId="0" fontId="0" fillId="0" borderId="0"/>
  </cellStyleXfs>
  <cellXfs count="237">
    <xf numFmtId="0" fontId="0" fillId="0" borderId="0" xfId="0"/>
    <xf numFmtId="0" fontId="0" fillId="0" borderId="1" xfId="0" applyBorder="1" applyAlignment="1">
      <alignment wrapText="1"/>
    </xf>
    <xf numFmtId="0" fontId="0" fillId="0" borderId="1" xfId="0" applyBorder="1"/>
    <xf numFmtId="0" fontId="0" fillId="0" borderId="2" xfId="0" applyBorder="1" applyAlignment="1">
      <alignment wrapText="1"/>
    </xf>
    <xf numFmtId="0" fontId="0" fillId="0" borderId="7" xfId="0" applyBorder="1"/>
    <xf numFmtId="164" fontId="0" fillId="0" borderId="1" xfId="0" applyNumberFormat="1" applyBorder="1" applyAlignment="1">
      <alignment wrapText="1"/>
    </xf>
    <xf numFmtId="164" fontId="0" fillId="0" borderId="1" xfId="0" applyNumberFormat="1" applyBorder="1"/>
    <xf numFmtId="0" fontId="0" fillId="0" borderId="0" xfId="0" applyAlignment="1">
      <alignment vertical="top"/>
    </xf>
    <xf numFmtId="165" fontId="0" fillId="0" borderId="4" xfId="0" applyNumberFormat="1" applyBorder="1" applyAlignment="1">
      <alignment wrapText="1"/>
    </xf>
    <xf numFmtId="165" fontId="0" fillId="0" borderId="1" xfId="0" applyNumberFormat="1" applyBorder="1" applyAlignment="1">
      <alignment wrapText="1"/>
    </xf>
    <xf numFmtId="165" fontId="0" fillId="0" borderId="1" xfId="0" applyNumberFormat="1" applyBorder="1"/>
    <xf numFmtId="165" fontId="0" fillId="0" borderId="0" xfId="0" applyNumberFormat="1"/>
    <xf numFmtId="0" fontId="3" fillId="0" borderId="1" xfId="0" applyFont="1" applyBorder="1"/>
    <xf numFmtId="0" fontId="0" fillId="0" borderId="0" xfId="0" applyAlignment="1">
      <alignment vertical="top" wrapText="1"/>
    </xf>
    <xf numFmtId="0" fontId="3" fillId="0" borderId="1" xfId="0" applyFont="1" applyBorder="1" applyAlignment="1">
      <alignment wrapText="1"/>
    </xf>
    <xf numFmtId="166" fontId="0" fillId="0" borderId="4" xfId="0" applyNumberFormat="1" applyBorder="1" applyAlignment="1">
      <alignment wrapText="1"/>
    </xf>
    <xf numFmtId="166" fontId="0" fillId="0" borderId="1" xfId="0" applyNumberFormat="1" applyBorder="1" applyAlignment="1">
      <alignment wrapText="1"/>
    </xf>
    <xf numFmtId="166" fontId="0" fillId="0" borderId="1" xfId="0" applyNumberFormat="1" applyBorder="1"/>
    <xf numFmtId="166" fontId="0" fillId="0" borderId="0" xfId="0" applyNumberFormat="1"/>
    <xf numFmtId="165" fontId="1" fillId="0" borderId="1" xfId="0" applyNumberFormat="1" applyFont="1" applyBorder="1"/>
    <xf numFmtId="0" fontId="0" fillId="0" borderId="0" xfId="0" applyBorder="1" applyAlignment="1">
      <alignment wrapText="1"/>
    </xf>
    <xf numFmtId="0" fontId="3" fillId="0" borderId="1" xfId="0" applyFont="1" applyBorder="1" applyAlignment="1">
      <alignment horizontal="left" wrapText="1" indent="2"/>
    </xf>
    <xf numFmtId="0" fontId="4" fillId="0" borderId="1" xfId="0" applyFont="1" applyBorder="1" applyAlignment="1">
      <alignment wrapText="1"/>
    </xf>
    <xf numFmtId="0" fontId="4" fillId="0" borderId="1" xfId="0" applyFont="1" applyBorder="1"/>
    <xf numFmtId="0" fontId="0" fillId="0" borderId="11" xfId="0" applyBorder="1" applyAlignment="1">
      <alignment wrapText="1"/>
    </xf>
    <xf numFmtId="0" fontId="0" fillId="0" borderId="12" xfId="0" applyBorder="1"/>
    <xf numFmtId="165" fontId="0" fillId="0" borderId="2" xfId="0" applyNumberFormat="1" applyBorder="1" applyAlignment="1">
      <alignment wrapText="1"/>
    </xf>
    <xf numFmtId="166" fontId="0" fillId="0" borderId="2" xfId="0" applyNumberFormat="1" applyBorder="1" applyAlignment="1">
      <alignment wrapText="1"/>
    </xf>
    <xf numFmtId="0" fontId="0" fillId="0" borderId="4" xfId="0" applyBorder="1" applyAlignment="1">
      <alignment vertical="top" wrapText="1"/>
    </xf>
    <xf numFmtId="164" fontId="0" fillId="0" borderId="4" xfId="0" applyNumberFormat="1" applyBorder="1" applyAlignment="1">
      <alignment wrapText="1"/>
    </xf>
    <xf numFmtId="164" fontId="0" fillId="0" borderId="14" xfId="0" applyNumberFormat="1" applyBorder="1" applyAlignment="1">
      <alignment wrapText="1"/>
    </xf>
    <xf numFmtId="165" fontId="0" fillId="0" borderId="14" xfId="0" applyNumberFormat="1" applyBorder="1" applyAlignment="1">
      <alignment wrapText="1"/>
    </xf>
    <xf numFmtId="166" fontId="0" fillId="0" borderId="14" xfId="0" applyNumberFormat="1" applyBorder="1" applyAlignment="1">
      <alignment wrapText="1"/>
    </xf>
    <xf numFmtId="165" fontId="0" fillId="0" borderId="3" xfId="0" applyNumberFormat="1" applyBorder="1"/>
    <xf numFmtId="166" fontId="0" fillId="0" borderId="3" xfId="0" applyNumberFormat="1" applyBorder="1"/>
    <xf numFmtId="0" fontId="3" fillId="0" borderId="14" xfId="0" applyFont="1" applyBorder="1" applyAlignment="1">
      <alignment wrapText="1"/>
    </xf>
    <xf numFmtId="0" fontId="0" fillId="0" borderId="17" xfId="0" applyBorder="1" applyAlignment="1">
      <alignment horizontal="center" vertical="top"/>
    </xf>
    <xf numFmtId="166" fontId="0" fillId="0" borderId="17" xfId="0" applyNumberFormat="1" applyBorder="1"/>
    <xf numFmtId="164" fontId="0" fillId="0" borderId="14" xfId="0" applyNumberFormat="1" applyBorder="1"/>
    <xf numFmtId="165" fontId="0" fillId="0" borderId="14" xfId="0" applyNumberFormat="1" applyBorder="1"/>
    <xf numFmtId="166" fontId="0" fillId="0" borderId="14" xfId="0" applyNumberFormat="1" applyBorder="1"/>
    <xf numFmtId="164" fontId="0" fillId="0" borderId="17" xfId="0" applyNumberFormat="1" applyBorder="1"/>
    <xf numFmtId="0" fontId="3" fillId="0" borderId="14" xfId="0" applyFont="1" applyBorder="1"/>
    <xf numFmtId="0" fontId="0" fillId="0" borderId="4" xfId="0" applyBorder="1" applyAlignment="1">
      <alignment vertical="top"/>
    </xf>
    <xf numFmtId="164" fontId="0" fillId="0" borderId="4" xfId="0" applyNumberFormat="1" applyBorder="1"/>
    <xf numFmtId="165" fontId="0" fillId="0" borderId="4" xfId="0" applyNumberFormat="1" applyBorder="1"/>
    <xf numFmtId="166" fontId="0" fillId="0" borderId="4" xfId="0" applyNumberFormat="1" applyBorder="1"/>
    <xf numFmtId="0" fontId="3" fillId="0" borderId="4" xfId="0" applyFont="1" applyBorder="1"/>
    <xf numFmtId="164" fontId="0" fillId="0" borderId="9" xfId="0" applyNumberFormat="1" applyBorder="1"/>
    <xf numFmtId="165" fontId="0" fillId="0" borderId="9" xfId="0" applyNumberFormat="1" applyBorder="1"/>
    <xf numFmtId="166" fontId="0" fillId="0" borderId="9" xfId="0" applyNumberFormat="1" applyBorder="1"/>
    <xf numFmtId="0" fontId="0" fillId="0" borderId="13" xfId="0" applyBorder="1"/>
    <xf numFmtId="164" fontId="0" fillId="0" borderId="9" xfId="0" applyNumberFormat="1" applyBorder="1" applyAlignment="1">
      <alignment wrapText="1"/>
    </xf>
    <xf numFmtId="165" fontId="0" fillId="0" borderId="9" xfId="0" applyNumberFormat="1" applyBorder="1" applyAlignment="1">
      <alignment wrapText="1"/>
    </xf>
    <xf numFmtId="166" fontId="0" fillId="0" borderId="9" xfId="0" applyNumberFormat="1" applyBorder="1" applyAlignment="1">
      <alignment wrapText="1"/>
    </xf>
    <xf numFmtId="0" fontId="3" fillId="0" borderId="1" xfId="0" applyFont="1" applyBorder="1" applyAlignment="1">
      <alignment horizontal="left"/>
    </xf>
    <xf numFmtId="0" fontId="3" fillId="0" borderId="14" xfId="0" applyFont="1" applyBorder="1" applyAlignment="1">
      <alignment horizontal="left" wrapText="1"/>
    </xf>
    <xf numFmtId="0" fontId="3" fillId="0" borderId="1" xfId="0" applyFont="1" applyBorder="1" applyAlignment="1">
      <alignment horizontal="left" wrapText="1"/>
    </xf>
    <xf numFmtId="0" fontId="3" fillId="0" borderId="14" xfId="0" applyFont="1" applyBorder="1" applyAlignment="1">
      <alignment horizontal="left"/>
    </xf>
    <xf numFmtId="0" fontId="4" fillId="0" borderId="1" xfId="0" applyFont="1" applyBorder="1" applyAlignment="1">
      <alignment horizontal="left"/>
    </xf>
    <xf numFmtId="0" fontId="0" fillId="0" borderId="11" xfId="0" applyFont="1" applyBorder="1" applyAlignment="1">
      <alignment horizontal="left" wrapText="1"/>
    </xf>
    <xf numFmtId="0" fontId="0" fillId="0" borderId="4" xfId="0" applyFont="1" applyBorder="1" applyAlignment="1">
      <alignment horizontal="left" vertical="top" wrapText="1"/>
    </xf>
    <xf numFmtId="0" fontId="0" fillId="0" borderId="14" xfId="0" applyFont="1" applyBorder="1" applyAlignment="1">
      <alignment horizontal="left" vertical="top" wrapText="1"/>
    </xf>
    <xf numFmtId="0" fontId="0" fillId="0" borderId="1" xfId="0" applyFont="1" applyBorder="1" applyAlignment="1">
      <alignment horizontal="left" vertical="top" wrapText="1"/>
    </xf>
    <xf numFmtId="0" fontId="0" fillId="0" borderId="9" xfId="0" applyFont="1" applyBorder="1" applyAlignment="1">
      <alignment horizontal="left" vertical="top" wrapText="1"/>
    </xf>
    <xf numFmtId="0" fontId="0" fillId="0" borderId="9" xfId="0" applyFont="1" applyBorder="1" applyAlignment="1">
      <alignment horizontal="left" wrapText="1"/>
    </xf>
    <xf numFmtId="0" fontId="0" fillId="0" borderId="3" xfId="0" applyFont="1" applyBorder="1" applyAlignment="1">
      <alignment horizontal="left" vertical="top" wrapText="1"/>
    </xf>
    <xf numFmtId="0" fontId="0" fillId="0" borderId="0" xfId="0" applyFont="1" applyAlignment="1">
      <alignment horizontal="left" vertical="top" wrapText="1"/>
    </xf>
    <xf numFmtId="0" fontId="0" fillId="0" borderId="4" xfId="0" applyFont="1" applyBorder="1" applyAlignment="1">
      <alignment horizontal="left" wrapText="1"/>
    </xf>
    <xf numFmtId="0" fontId="0" fillId="0" borderId="14" xfId="0" applyFont="1" applyBorder="1" applyAlignment="1">
      <alignment horizontal="left" wrapText="1"/>
    </xf>
    <xf numFmtId="0" fontId="0" fillId="0" borderId="1" xfId="0" applyFont="1" applyBorder="1" applyAlignment="1">
      <alignment horizontal="left" wrapText="1"/>
    </xf>
    <xf numFmtId="0" fontId="0" fillId="0" borderId="0" xfId="0" applyFont="1" applyAlignment="1">
      <alignment horizontal="left" wrapText="1"/>
    </xf>
    <xf numFmtId="164" fontId="0" fillId="0" borderId="17" xfId="0" applyNumberFormat="1" applyBorder="1" applyAlignment="1">
      <alignment vertical="center" wrapText="1"/>
    </xf>
    <xf numFmtId="0" fontId="5" fillId="0" borderId="1" xfId="0" applyFont="1" applyBorder="1"/>
    <xf numFmtId="0" fontId="0" fillId="0" borderId="1" xfId="0" applyFill="1" applyBorder="1"/>
    <xf numFmtId="0" fontId="0" fillId="0" borderId="1" xfId="0" quotePrefix="1" applyBorder="1"/>
    <xf numFmtId="0" fontId="0" fillId="0" borderId="1" xfId="0" applyFill="1" applyBorder="1" applyAlignment="1">
      <alignment wrapText="1"/>
    </xf>
    <xf numFmtId="0" fontId="5" fillId="0" borderId="1" xfId="0" applyFont="1" applyBorder="1" applyAlignment="1">
      <alignment wrapText="1"/>
    </xf>
    <xf numFmtId="0" fontId="8" fillId="0" borderId="14" xfId="0" applyFont="1" applyBorder="1" applyAlignment="1">
      <alignment vertical="top" wrapText="1"/>
    </xf>
    <xf numFmtId="0" fontId="8" fillId="0" borderId="1" xfId="0" applyFont="1" applyBorder="1" applyAlignment="1">
      <alignment vertical="top" wrapText="1"/>
    </xf>
    <xf numFmtId="0" fontId="8" fillId="0" borderId="9" xfId="0" applyFont="1" applyBorder="1" applyAlignment="1">
      <alignment vertical="top" wrapText="1"/>
    </xf>
    <xf numFmtId="0" fontId="0" fillId="0" borderId="9" xfId="0" applyBorder="1" applyAlignment="1">
      <alignment horizontal="left" wrapText="1"/>
    </xf>
    <xf numFmtId="0" fontId="0" fillId="0" borderId="1" xfId="0" applyBorder="1" applyAlignment="1">
      <alignment horizontal="left" wrapText="1"/>
    </xf>
    <xf numFmtId="0" fontId="0" fillId="0" borderId="25" xfId="0" applyBorder="1"/>
    <xf numFmtId="165" fontId="0" fillId="0" borderId="24" xfId="0" applyNumberFormat="1" applyBorder="1"/>
    <xf numFmtId="0" fontId="0" fillId="2" borderId="2" xfId="0" applyFill="1" applyBorder="1" applyAlignment="1">
      <alignment wrapText="1"/>
    </xf>
    <xf numFmtId="0" fontId="6" fillId="2" borderId="2" xfId="0" applyFont="1" applyFill="1" applyBorder="1" applyAlignment="1">
      <alignment wrapText="1"/>
    </xf>
    <xf numFmtId="0" fontId="0" fillId="2" borderId="4" xfId="0" applyFill="1" applyBorder="1" applyAlignment="1">
      <alignment wrapText="1"/>
    </xf>
    <xf numFmtId="0" fontId="0" fillId="2" borderId="14" xfId="0" applyFill="1" applyBorder="1" applyAlignment="1">
      <alignment wrapText="1"/>
    </xf>
    <xf numFmtId="0" fontId="0" fillId="2" borderId="1" xfId="0" applyFill="1" applyBorder="1" applyAlignment="1">
      <alignment wrapText="1"/>
    </xf>
    <xf numFmtId="0" fontId="0" fillId="2" borderId="0" xfId="0" applyFill="1" applyAlignment="1">
      <alignment wrapText="1"/>
    </xf>
    <xf numFmtId="0" fontId="0" fillId="2" borderId="0" xfId="0" applyFill="1"/>
    <xf numFmtId="0" fontId="9" fillId="2" borderId="4" xfId="0" applyFont="1" applyFill="1" applyBorder="1" applyAlignment="1">
      <alignment wrapText="1"/>
    </xf>
    <xf numFmtId="0" fontId="0" fillId="3" borderId="1" xfId="0" applyFill="1" applyBorder="1" applyAlignment="1">
      <alignment wrapText="1"/>
    </xf>
    <xf numFmtId="0" fontId="0" fillId="0" borderId="29" xfId="0" applyBorder="1"/>
    <xf numFmtId="0" fontId="0" fillId="0" borderId="30" xfId="0" applyBorder="1"/>
    <xf numFmtId="164" fontId="0" fillId="0" borderId="3" xfId="0" applyNumberFormat="1" applyBorder="1"/>
    <xf numFmtId="164" fontId="0" fillId="0" borderId="24" xfId="0" applyNumberFormat="1" applyBorder="1"/>
    <xf numFmtId="166" fontId="0" fillId="0" borderId="24" xfId="0" applyNumberFormat="1" applyBorder="1"/>
    <xf numFmtId="0" fontId="0" fillId="0" borderId="2" xfId="0" applyBorder="1"/>
    <xf numFmtId="164" fontId="0" fillId="0" borderId="24" xfId="0" applyNumberFormat="1" applyBorder="1" applyAlignment="1">
      <alignment wrapText="1"/>
    </xf>
    <xf numFmtId="0" fontId="0" fillId="0" borderId="1" xfId="0" applyBorder="1" applyAlignment="1">
      <alignment horizontal="left" vertical="top" wrapText="1"/>
    </xf>
    <xf numFmtId="0" fontId="1" fillId="0" borderId="1" xfId="0" applyFont="1" applyBorder="1" applyAlignment="1">
      <alignment horizontal="left" vertical="top" wrapText="1"/>
    </xf>
    <xf numFmtId="0" fontId="0" fillId="0" borderId="14" xfId="0" applyBorder="1" applyAlignment="1">
      <alignment horizontal="left" wrapText="1"/>
    </xf>
    <xf numFmtId="164" fontId="0" fillId="0" borderId="0" xfId="0" applyNumberFormat="1"/>
    <xf numFmtId="164" fontId="5" fillId="0" borderId="24" xfId="0" applyNumberFormat="1" applyFont="1" applyBorder="1"/>
    <xf numFmtId="165" fontId="5" fillId="0" borderId="24" xfId="0" applyNumberFormat="1" applyFont="1" applyBorder="1"/>
    <xf numFmtId="165" fontId="5" fillId="0" borderId="17" xfId="0" applyNumberFormat="1" applyFont="1" applyBorder="1"/>
    <xf numFmtId="164" fontId="5" fillId="0" borderId="4" xfId="0" applyNumberFormat="1" applyFont="1" applyBorder="1"/>
    <xf numFmtId="166" fontId="5" fillId="0" borderId="4" xfId="0" applyNumberFormat="1" applyFont="1" applyBorder="1"/>
    <xf numFmtId="165" fontId="5" fillId="0" borderId="4" xfId="0" applyNumberFormat="1" applyFont="1" applyBorder="1"/>
    <xf numFmtId="164" fontId="0" fillId="0" borderId="17" xfId="0" applyNumberFormat="1" applyBorder="1" applyAlignment="1">
      <alignment horizontal="center" vertical="center" wrapText="1"/>
    </xf>
    <xf numFmtId="166" fontId="5" fillId="0" borderId="17" xfId="0" applyNumberFormat="1" applyFont="1" applyBorder="1"/>
    <xf numFmtId="164" fontId="5" fillId="0" borderId="17" xfId="0" applyNumberFormat="1" applyFont="1" applyBorder="1"/>
    <xf numFmtId="164" fontId="6" fillId="0" borderId="17" xfId="0" applyNumberFormat="1" applyFont="1" applyBorder="1"/>
    <xf numFmtId="166" fontId="6" fillId="0" borderId="17" xfId="0" applyNumberFormat="1" applyFont="1" applyBorder="1"/>
    <xf numFmtId="164" fontId="5" fillId="0" borderId="17" xfId="0" applyNumberFormat="1" applyFont="1" applyBorder="1" applyAlignment="1">
      <alignment vertical="center"/>
    </xf>
    <xf numFmtId="165" fontId="5" fillId="0" borderId="4" xfId="0" applyNumberFormat="1" applyFont="1" applyBorder="1" applyAlignment="1">
      <alignment wrapText="1"/>
    </xf>
    <xf numFmtId="164" fontId="5" fillId="0" borderId="4" xfId="0" applyNumberFormat="1" applyFont="1" applyBorder="1" applyAlignment="1">
      <alignment wrapText="1"/>
    </xf>
    <xf numFmtId="164" fontId="5" fillId="0" borderId="17" xfId="0" applyNumberFormat="1" applyFont="1" applyBorder="1" applyAlignment="1">
      <alignment vertical="center" wrapText="1"/>
    </xf>
    <xf numFmtId="0" fontId="0" fillId="0" borderId="4" xfId="0" applyBorder="1" applyAlignment="1">
      <alignment horizontal="left" wrapText="1"/>
    </xf>
    <xf numFmtId="0" fontId="8" fillId="0" borderId="4" xfId="0" applyFont="1" applyBorder="1" applyAlignment="1">
      <alignment vertical="top" wrapText="1"/>
    </xf>
    <xf numFmtId="165" fontId="9" fillId="0" borderId="1" xfId="0" applyNumberFormat="1" applyFont="1" applyBorder="1"/>
    <xf numFmtId="0" fontId="9" fillId="2" borderId="1" xfId="0" applyFont="1" applyFill="1" applyBorder="1" applyAlignment="1">
      <alignment wrapText="1"/>
    </xf>
    <xf numFmtId="0" fontId="6" fillId="2" borderId="14" xfId="0" applyFont="1" applyFill="1" applyBorder="1" applyAlignment="1">
      <alignment wrapText="1"/>
    </xf>
    <xf numFmtId="0" fontId="0" fillId="2" borderId="8" xfId="0" applyFill="1" applyBorder="1" applyAlignment="1">
      <alignment wrapText="1"/>
    </xf>
    <xf numFmtId="0" fontId="0" fillId="2" borderId="3" xfId="0" applyFill="1" applyBorder="1" applyAlignment="1">
      <alignment wrapText="1"/>
    </xf>
    <xf numFmtId="165" fontId="0" fillId="0" borderId="17" xfId="0" applyNumberFormat="1" applyBorder="1"/>
    <xf numFmtId="164" fontId="5" fillId="0" borderId="28" xfId="0" applyNumberFormat="1" applyFont="1" applyBorder="1"/>
    <xf numFmtId="0" fontId="0" fillId="0" borderId="9" xfId="0" applyBorder="1" applyAlignment="1">
      <alignment horizontal="left" vertical="top" wrapText="1"/>
    </xf>
    <xf numFmtId="0" fontId="4" fillId="0" borderId="3" xfId="0" applyFont="1" applyBorder="1" applyAlignment="1">
      <alignment horizontal="left"/>
    </xf>
    <xf numFmtId="0" fontId="0" fillId="4" borderId="1" xfId="0" applyFont="1" applyFill="1" applyBorder="1" applyAlignment="1">
      <alignment horizontal="left" wrapText="1"/>
    </xf>
    <xf numFmtId="0" fontId="0" fillId="4" borderId="1" xfId="0" applyFont="1" applyFill="1" applyBorder="1" applyAlignment="1">
      <alignment horizontal="left" vertical="top" wrapText="1"/>
    </xf>
    <xf numFmtId="0" fontId="0" fillId="4" borderId="1" xfId="0" applyFill="1" applyBorder="1" applyAlignment="1">
      <alignment vertical="top" wrapText="1"/>
    </xf>
    <xf numFmtId="0" fontId="0" fillId="4" borderId="1" xfId="0" applyFill="1" applyBorder="1" applyAlignment="1">
      <alignment vertical="top"/>
    </xf>
    <xf numFmtId="164" fontId="0" fillId="4" borderId="1" xfId="0" applyNumberFormat="1" applyFill="1" applyBorder="1"/>
    <xf numFmtId="165" fontId="0" fillId="4" borderId="1" xfId="0" applyNumberFormat="1" applyFill="1" applyBorder="1"/>
    <xf numFmtId="166" fontId="0" fillId="4" borderId="1" xfId="0" applyNumberFormat="1" applyFill="1" applyBorder="1"/>
    <xf numFmtId="0" fontId="3" fillId="4" borderId="1" xfId="0" applyFont="1" applyFill="1" applyBorder="1" applyAlignment="1">
      <alignment horizontal="left" wrapText="1"/>
    </xf>
    <xf numFmtId="0" fontId="0" fillId="5" borderId="1" xfId="0" applyFill="1" applyBorder="1" applyAlignment="1">
      <alignment vertical="top"/>
    </xf>
    <xf numFmtId="0" fontId="0" fillId="5" borderId="1" xfId="0" applyFill="1" applyBorder="1" applyAlignment="1">
      <alignment vertical="top" wrapText="1"/>
    </xf>
    <xf numFmtId="0" fontId="0" fillId="5" borderId="1" xfId="0" applyFont="1" applyFill="1" applyBorder="1" applyAlignment="1">
      <alignment horizontal="left" vertical="top" wrapText="1"/>
    </xf>
    <xf numFmtId="164" fontId="0" fillId="5" borderId="1" xfId="0" applyNumberFormat="1" applyFill="1" applyBorder="1"/>
    <xf numFmtId="165" fontId="0" fillId="5" borderId="1" xfId="0" applyNumberFormat="1" applyFill="1" applyBorder="1"/>
    <xf numFmtId="166" fontId="0" fillId="5" borderId="1" xfId="0" applyNumberFormat="1" applyFill="1" applyBorder="1"/>
    <xf numFmtId="0" fontId="0" fillId="6" borderId="1" xfId="0" applyFill="1" applyBorder="1" applyAlignment="1">
      <alignment vertical="top"/>
    </xf>
    <xf numFmtId="0" fontId="0" fillId="6" borderId="1" xfId="0" applyFill="1" applyBorder="1" applyAlignment="1">
      <alignment vertical="top" wrapText="1"/>
    </xf>
    <xf numFmtId="0" fontId="3" fillId="6" borderId="1" xfId="0" applyFont="1" applyFill="1" applyBorder="1" applyAlignment="1">
      <alignment horizontal="left" wrapText="1"/>
    </xf>
    <xf numFmtId="0" fontId="0" fillId="6" borderId="1" xfId="0" applyFont="1" applyFill="1" applyBorder="1" applyAlignment="1">
      <alignment horizontal="left" vertical="top" wrapText="1"/>
    </xf>
    <xf numFmtId="164" fontId="0" fillId="6" borderId="1" xfId="0" applyNumberFormat="1" applyFill="1" applyBorder="1"/>
    <xf numFmtId="165" fontId="0" fillId="6" borderId="1" xfId="0" applyNumberFormat="1" applyFill="1" applyBorder="1"/>
    <xf numFmtId="166" fontId="0" fillId="6" borderId="1" xfId="0" applyNumberFormat="1" applyFill="1" applyBorder="1"/>
    <xf numFmtId="0" fontId="0" fillId="6" borderId="1" xfId="0" applyFont="1" applyFill="1" applyBorder="1" applyAlignment="1">
      <alignment horizontal="left" wrapText="1"/>
    </xf>
    <xf numFmtId="0" fontId="0" fillId="5" borderId="1" xfId="0" applyFont="1" applyFill="1" applyBorder="1" applyAlignment="1">
      <alignment horizontal="left" wrapText="1"/>
    </xf>
    <xf numFmtId="0" fontId="0" fillId="0" borderId="29" xfId="0" applyBorder="1" applyAlignment="1">
      <alignment wrapText="1"/>
    </xf>
    <xf numFmtId="0" fontId="3" fillId="4" borderId="1" xfId="0" applyFont="1" applyFill="1" applyBorder="1"/>
    <xf numFmtId="0" fontId="0" fillId="0" borderId="3" xfId="0" applyBorder="1" applyAlignment="1">
      <alignment vertical="top"/>
    </xf>
    <xf numFmtId="0" fontId="0" fillId="2" borderId="5" xfId="0" applyFill="1" applyBorder="1" applyAlignment="1">
      <alignment wrapText="1"/>
    </xf>
    <xf numFmtId="0" fontId="0" fillId="2" borderId="15" xfId="0" applyFill="1" applyBorder="1" applyAlignment="1">
      <alignment wrapText="1"/>
    </xf>
    <xf numFmtId="0" fontId="0" fillId="2" borderId="16" xfId="0" applyFill="1" applyBorder="1" applyAlignment="1">
      <alignment wrapText="1"/>
    </xf>
    <xf numFmtId="0" fontId="0" fillId="2" borderId="19" xfId="0" applyFill="1" applyBorder="1" applyAlignment="1">
      <alignment wrapText="1"/>
    </xf>
    <xf numFmtId="165" fontId="5" fillId="0" borderId="17" xfId="0" applyNumberFormat="1" applyFont="1" applyBorder="1" applyAlignment="1">
      <alignment wrapText="1"/>
    </xf>
    <xf numFmtId="166" fontId="0" fillId="0" borderId="17" xfId="0" applyNumberFormat="1" applyBorder="1" applyAlignment="1">
      <alignment wrapText="1"/>
    </xf>
    <xf numFmtId="0" fontId="0" fillId="3" borderId="14" xfId="0" applyFill="1" applyBorder="1" applyAlignment="1">
      <alignment wrapText="1"/>
    </xf>
    <xf numFmtId="164" fontId="5" fillId="0" borderId="17" xfId="0" applyNumberFormat="1" applyFont="1" applyBorder="1" applyAlignment="1">
      <alignment wrapText="1"/>
    </xf>
    <xf numFmtId="165" fontId="0" fillId="0" borderId="17" xfId="0" applyNumberFormat="1" applyBorder="1" applyAlignment="1">
      <alignment wrapText="1"/>
    </xf>
    <xf numFmtId="0" fontId="0" fillId="2" borderId="16" xfId="0" applyFill="1" applyBorder="1"/>
    <xf numFmtId="0" fontId="0" fillId="0" borderId="18" xfId="0" applyBorder="1" applyAlignment="1">
      <alignment vertical="top" wrapText="1"/>
    </xf>
    <xf numFmtId="164" fontId="0" fillId="0" borderId="17" xfId="0" applyNumberFormat="1" applyBorder="1" applyAlignment="1">
      <alignment vertical="center"/>
    </xf>
    <xf numFmtId="165" fontId="5" fillId="0" borderId="17" xfId="0" applyNumberFormat="1" applyFont="1" applyBorder="1" applyAlignment="1">
      <alignment vertical="center"/>
    </xf>
    <xf numFmtId="166" fontId="0" fillId="0" borderId="17" xfId="0" applyNumberFormat="1" applyBorder="1" applyAlignment="1">
      <alignment vertical="center"/>
    </xf>
    <xf numFmtId="165" fontId="0" fillId="0" borderId="17" xfId="0" applyNumberFormat="1" applyBorder="1" applyAlignment="1">
      <alignment vertical="center"/>
    </xf>
    <xf numFmtId="0" fontId="0" fillId="2" borderId="33" xfId="0" applyFill="1" applyBorder="1" applyAlignment="1">
      <alignment wrapText="1"/>
    </xf>
    <xf numFmtId="0" fontId="0" fillId="2" borderId="15" xfId="0" applyFill="1" applyBorder="1"/>
    <xf numFmtId="165" fontId="6" fillId="0" borderId="14" xfId="0" applyNumberFormat="1" applyFont="1" applyBorder="1"/>
    <xf numFmtId="0" fontId="0" fillId="0" borderId="27" xfId="0" applyBorder="1"/>
    <xf numFmtId="164" fontId="7" fillId="0" borderId="26" xfId="0" applyNumberFormat="1" applyFont="1" applyBorder="1"/>
    <xf numFmtId="165" fontId="7" fillId="0" borderId="24" xfId="0" applyNumberFormat="1" applyFont="1" applyBorder="1"/>
    <xf numFmtId="166" fontId="7" fillId="0" borderId="34" xfId="0" applyNumberFormat="1" applyFont="1" applyBorder="1"/>
    <xf numFmtId="0" fontId="0" fillId="2" borderId="35" xfId="0" applyFill="1" applyBorder="1" applyAlignment="1">
      <alignment wrapText="1"/>
    </xf>
    <xf numFmtId="0" fontId="0" fillId="2" borderId="6" xfId="0" applyFill="1" applyBorder="1" applyAlignment="1">
      <alignment wrapText="1"/>
    </xf>
    <xf numFmtId="0" fontId="0" fillId="0" borderId="36" xfId="0" applyBorder="1"/>
    <xf numFmtId="0" fontId="1" fillId="2" borderId="1" xfId="0" applyFont="1" applyFill="1" applyBorder="1" applyAlignment="1">
      <alignment wrapText="1"/>
    </xf>
    <xf numFmtId="0" fontId="10" fillId="2" borderId="4" xfId="0" applyFont="1" applyFill="1" applyBorder="1" applyAlignment="1">
      <alignment wrapText="1"/>
    </xf>
    <xf numFmtId="0" fontId="0" fillId="0" borderId="14" xfId="0" applyBorder="1" applyAlignment="1">
      <alignment horizontal="left" vertical="top" wrapText="1"/>
    </xf>
    <xf numFmtId="0" fontId="0" fillId="0" borderId="3" xfId="0" applyBorder="1" applyAlignment="1">
      <alignment horizontal="left" wrapText="1"/>
    </xf>
    <xf numFmtId="0" fontId="0" fillId="0" borderId="27" xfId="0" applyBorder="1" applyAlignment="1">
      <alignment horizontal="right" vertical="center"/>
    </xf>
    <xf numFmtId="0" fontId="0" fillId="0" borderId="32" xfId="0" applyBorder="1" applyAlignment="1">
      <alignment horizontal="right" vertical="center"/>
    </xf>
    <xf numFmtId="0" fontId="0" fillId="0" borderId="9" xfId="0" applyBorder="1" applyAlignment="1">
      <alignment horizontal="center" vertical="center"/>
    </xf>
    <xf numFmtId="0" fontId="0" fillId="0" borderId="10" xfId="0" applyBorder="1" applyAlignment="1">
      <alignment horizontal="center" vertical="center"/>
    </xf>
    <xf numFmtId="0" fontId="0" fillId="0" borderId="3" xfId="0" applyBorder="1" applyAlignment="1">
      <alignment horizontal="center" vertical="center"/>
    </xf>
    <xf numFmtId="0" fontId="0" fillId="0" borderId="1" xfId="0" applyBorder="1" applyAlignment="1">
      <alignment vertical="top"/>
    </xf>
    <xf numFmtId="0" fontId="0" fillId="0" borderId="9" xfId="0" applyBorder="1" applyAlignment="1">
      <alignment vertical="top"/>
    </xf>
    <xf numFmtId="0" fontId="0" fillId="0" borderId="3" xfId="0" applyBorder="1" applyAlignment="1">
      <alignment vertical="top" wrapText="1"/>
    </xf>
    <xf numFmtId="0" fontId="0" fillId="0" borderId="1" xfId="0" applyBorder="1" applyAlignment="1">
      <alignment vertical="top" wrapText="1"/>
    </xf>
    <xf numFmtId="0" fontId="0" fillId="0" borderId="14" xfId="0" applyBorder="1" applyAlignment="1">
      <alignment vertical="top" wrapText="1"/>
    </xf>
    <xf numFmtId="0" fontId="5" fillId="0" borderId="20" xfId="0" applyFont="1" applyBorder="1" applyAlignment="1">
      <alignment horizontal="center" vertical="center"/>
    </xf>
    <xf numFmtId="0" fontId="5" fillId="0" borderId="21" xfId="0" applyFont="1" applyBorder="1" applyAlignment="1">
      <alignment horizontal="center" vertical="center"/>
    </xf>
    <xf numFmtId="0" fontId="0" fillId="0" borderId="9" xfId="0" applyBorder="1" applyAlignment="1">
      <alignment vertical="top" wrapText="1"/>
    </xf>
    <xf numFmtId="0" fontId="0" fillId="0" borderId="14" xfId="0" applyBorder="1" applyAlignment="1">
      <alignment vertical="top"/>
    </xf>
    <xf numFmtId="0" fontId="8" fillId="0" borderId="1" xfId="0" applyFont="1" applyBorder="1" applyAlignment="1">
      <alignment horizontal="center" vertical="center" wrapText="1"/>
    </xf>
    <xf numFmtId="0" fontId="8" fillId="0" borderId="9" xfId="0" applyFont="1" applyBorder="1" applyAlignment="1">
      <alignment horizontal="center" vertical="center" wrapText="1"/>
    </xf>
    <xf numFmtId="0" fontId="5" fillId="3" borderId="20" xfId="0" applyFont="1" applyFill="1" applyBorder="1" applyAlignment="1">
      <alignment vertical="center" wrapText="1"/>
    </xf>
    <xf numFmtId="0" fontId="5" fillId="3" borderId="21" xfId="0" applyFont="1" applyFill="1" applyBorder="1" applyAlignment="1">
      <alignment vertical="center" wrapText="1"/>
    </xf>
    <xf numFmtId="0" fontId="5" fillId="0" borderId="20" xfId="0" applyFont="1" applyBorder="1" applyAlignment="1">
      <alignment vertical="center" wrapText="1"/>
    </xf>
    <xf numFmtId="0" fontId="5" fillId="0" borderId="21" xfId="0" applyFont="1" applyBorder="1" applyAlignment="1">
      <alignment vertical="center" wrapText="1"/>
    </xf>
    <xf numFmtId="0" fontId="5" fillId="0" borderId="20" xfId="0" applyFont="1" applyBorder="1" applyAlignment="1">
      <alignment vertical="center"/>
    </xf>
    <xf numFmtId="0" fontId="5" fillId="0" borderId="21" xfId="0" applyFont="1" applyBorder="1" applyAlignment="1">
      <alignment vertical="center"/>
    </xf>
    <xf numFmtId="0" fontId="7" fillId="0" borderId="20" xfId="0" applyFont="1" applyBorder="1" applyAlignment="1">
      <alignment vertical="center" wrapText="1"/>
    </xf>
    <xf numFmtId="0" fontId="7" fillId="0" borderId="21" xfId="0" applyFont="1" applyBorder="1" applyAlignment="1">
      <alignment vertical="center" wrapText="1"/>
    </xf>
    <xf numFmtId="0" fontId="0" fillId="0" borderId="20" xfId="0" applyBorder="1" applyAlignment="1">
      <alignment vertical="center" wrapText="1"/>
    </xf>
    <xf numFmtId="0" fontId="0" fillId="0" borderId="21" xfId="0" applyBorder="1" applyAlignment="1">
      <alignment vertical="center" wrapText="1"/>
    </xf>
    <xf numFmtId="0" fontId="0" fillId="0" borderId="20" xfId="0" applyBorder="1" applyAlignment="1">
      <alignment vertical="center"/>
    </xf>
    <xf numFmtId="0" fontId="0" fillId="0" borderId="21" xfId="0" applyBorder="1" applyAlignment="1">
      <alignment vertical="center"/>
    </xf>
    <xf numFmtId="0" fontId="0" fillId="0" borderId="22" xfId="0" applyBorder="1" applyAlignment="1">
      <alignment horizontal="center" wrapText="1"/>
    </xf>
    <xf numFmtId="0" fontId="0" fillId="0" borderId="23" xfId="0" applyBorder="1" applyAlignment="1">
      <alignment horizontal="center" wrapText="1"/>
    </xf>
    <xf numFmtId="0" fontId="0" fillId="0" borderId="31" xfId="0" applyBorder="1" applyAlignment="1">
      <alignment horizontal="center" wrapText="1"/>
    </xf>
    <xf numFmtId="0" fontId="0" fillId="0" borderId="32" xfId="0" applyBorder="1" applyAlignment="1">
      <alignment horizontal="center" wrapText="1"/>
    </xf>
    <xf numFmtId="0" fontId="0" fillId="0" borderId="37" xfId="0" applyBorder="1" applyAlignment="1">
      <alignment horizontal="center" wrapText="1"/>
    </xf>
    <xf numFmtId="0" fontId="0" fillId="3" borderId="22" xfId="0" applyFill="1" applyBorder="1" applyAlignment="1">
      <alignment horizontal="center" wrapText="1"/>
    </xf>
    <xf numFmtId="0" fontId="0" fillId="3" borderId="23" xfId="0" applyFill="1" applyBorder="1" applyAlignment="1">
      <alignment horizontal="center" wrapText="1"/>
    </xf>
    <xf numFmtId="164" fontId="0" fillId="3" borderId="22" xfId="0" applyNumberFormat="1" applyFill="1" applyBorder="1" applyAlignment="1">
      <alignment horizontal="center"/>
    </xf>
    <xf numFmtId="164" fontId="0" fillId="3" borderId="23" xfId="0" applyNumberFormat="1" applyFill="1" applyBorder="1" applyAlignment="1">
      <alignment horizontal="center"/>
    </xf>
    <xf numFmtId="0" fontId="0" fillId="3" borderId="22" xfId="0" applyFill="1" applyBorder="1" applyAlignment="1">
      <alignment horizontal="center"/>
    </xf>
    <xf numFmtId="0" fontId="0" fillId="3" borderId="23" xfId="0" applyFill="1" applyBorder="1" applyAlignment="1">
      <alignment horizontal="center"/>
    </xf>
    <xf numFmtId="0" fontId="0" fillId="3" borderId="27" xfId="0" applyFill="1" applyBorder="1" applyAlignment="1">
      <alignment horizontal="center" wrapText="1"/>
    </xf>
    <xf numFmtId="0" fontId="0" fillId="0" borderId="32" xfId="0" applyBorder="1"/>
    <xf numFmtId="0" fontId="0" fillId="0" borderId="20" xfId="0" applyBorder="1" applyAlignment="1">
      <alignment horizontal="center" wrapText="1"/>
    </xf>
    <xf numFmtId="165" fontId="11" fillId="0" borderId="4" xfId="0" applyNumberFormat="1" applyFont="1" applyBorder="1"/>
    <xf numFmtId="0" fontId="10" fillId="0" borderId="1" xfId="0" applyFont="1" applyBorder="1" applyAlignment="1">
      <alignment vertical="top" wrapText="1"/>
    </xf>
    <xf numFmtId="0" fontId="10" fillId="0" borderId="1" xfId="0" applyFont="1" applyBorder="1" applyAlignment="1">
      <alignment horizontal="left" wrapText="1"/>
    </xf>
    <xf numFmtId="0" fontId="10" fillId="0" borderId="1" xfId="0" applyFont="1" applyBorder="1" applyAlignment="1">
      <alignment horizontal="left" vertical="top" wrapText="1"/>
    </xf>
    <xf numFmtId="0" fontId="10" fillId="0" borderId="1" xfId="0" applyFont="1" applyBorder="1" applyAlignment="1">
      <alignment vertical="top"/>
    </xf>
    <xf numFmtId="164" fontId="10" fillId="0" borderId="1" xfId="0" applyNumberFormat="1" applyFont="1" applyBorder="1"/>
    <xf numFmtId="0" fontId="10" fillId="0" borderId="9" xfId="0" applyFont="1" applyBorder="1" applyAlignment="1">
      <alignment vertical="top" wrapText="1"/>
    </xf>
    <xf numFmtId="0" fontId="10" fillId="0" borderId="3" xfId="0" applyFont="1" applyBorder="1" applyAlignment="1">
      <alignment vertical="top" wrapText="1"/>
    </xf>
    <xf numFmtId="0" fontId="12" fillId="0" borderId="1" xfId="0" applyFont="1" applyBorder="1" applyAlignment="1">
      <alignment horizontal="left" vertical="top" wrapText="1"/>
    </xf>
  </cellXfs>
  <cellStyles count="1">
    <cellStyle name="Normalny"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Pakiet 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N355"/>
  <sheetViews>
    <sheetView tabSelected="1" view="pageBreakPreview" zoomScale="60" zoomScaleNormal="77" workbookViewId="0">
      <pane ySplit="1" topLeftCell="A2" activePane="bottomLeft" state="frozen"/>
      <selection pane="bottomLeft" activeCell="E68" sqref="E68"/>
    </sheetView>
  </sheetViews>
  <sheetFormatPr defaultRowHeight="14.25"/>
  <cols>
    <col min="1" max="1" width="4.375" style="25" customWidth="1"/>
    <col min="2" max="2" width="30.5" style="13" customWidth="1"/>
    <col min="3" max="3" width="14.75" style="71" customWidth="1"/>
    <col min="4" max="4" width="26.75" style="67" customWidth="1"/>
    <col min="5" max="5" width="23.125" style="13" customWidth="1"/>
    <col min="6" max="6" width="23" style="7" customWidth="1"/>
    <col min="7" max="7" width="21.75" customWidth="1"/>
    <col min="8" max="8" width="19.375" style="11" customWidth="1"/>
    <col min="9" max="9" width="15.5" style="18" customWidth="1"/>
    <col min="10" max="10" width="16.875" style="90" customWidth="1"/>
    <col min="11" max="11" width="18.875" style="91" customWidth="1"/>
    <col min="12" max="12" width="17.5" customWidth="1"/>
    <col min="13" max="14" width="20" customWidth="1"/>
  </cols>
  <sheetData>
    <row r="1" spans="1:14" s="20" customFormat="1" ht="43.5" thickBot="1">
      <c r="A1" s="3" t="s">
        <v>0</v>
      </c>
      <c r="B1" s="24" t="s">
        <v>2</v>
      </c>
      <c r="C1" s="60" t="s">
        <v>1</v>
      </c>
      <c r="D1" s="60" t="s">
        <v>3</v>
      </c>
      <c r="E1" s="24" t="s">
        <v>26</v>
      </c>
      <c r="F1" s="3" t="s">
        <v>1736</v>
      </c>
      <c r="G1" s="3" t="s">
        <v>27</v>
      </c>
      <c r="H1" s="26" t="s">
        <v>28</v>
      </c>
      <c r="I1" s="27" t="s">
        <v>479</v>
      </c>
      <c r="J1" s="85" t="s">
        <v>1399</v>
      </c>
      <c r="K1" s="86" t="s">
        <v>1748</v>
      </c>
      <c r="M1" s="10"/>
    </row>
    <row r="2" spans="1:14" ht="111.75" customHeight="1" thickBot="1">
      <c r="A2" s="99" t="s">
        <v>70</v>
      </c>
      <c r="B2" s="28" t="s">
        <v>25</v>
      </c>
      <c r="C2" s="68" t="s">
        <v>5</v>
      </c>
      <c r="D2" s="61" t="s">
        <v>4</v>
      </c>
      <c r="E2" s="28" t="s">
        <v>6</v>
      </c>
      <c r="F2" s="28"/>
      <c r="G2" s="29"/>
      <c r="H2" s="117">
        <v>4000</v>
      </c>
      <c r="I2" s="15"/>
      <c r="J2" s="183" t="s">
        <v>1512</v>
      </c>
      <c r="K2" s="87" t="s">
        <v>1513</v>
      </c>
      <c r="L2" s="104">
        <f>G2+G6+G7+G8+G11+G12+G16</f>
        <v>2041500</v>
      </c>
      <c r="M2" s="8">
        <f>H2+H6+H7+H8+H11+H12+H16</f>
        <v>114000</v>
      </c>
      <c r="N2" s="32">
        <f t="shared" ref="N2" si="0">I2+I6+I7+I8+I11+I12+I16</f>
        <v>0</v>
      </c>
    </row>
    <row r="3" spans="1:14" ht="69" customHeight="1">
      <c r="A3" s="4" t="s">
        <v>71</v>
      </c>
      <c r="B3" s="195" t="s">
        <v>7</v>
      </c>
      <c r="C3" s="69" t="s">
        <v>9</v>
      </c>
      <c r="D3" s="62" t="s">
        <v>8</v>
      </c>
      <c r="E3" s="195" t="s">
        <v>10</v>
      </c>
      <c r="F3" s="195"/>
      <c r="G3" s="30">
        <v>500000</v>
      </c>
      <c r="H3" s="31"/>
      <c r="I3" s="32"/>
      <c r="J3" s="88" t="s">
        <v>1503</v>
      </c>
      <c r="K3" s="158" t="s">
        <v>1514</v>
      </c>
    </row>
    <row r="4" spans="1:14" ht="92.25" customHeight="1">
      <c r="A4" s="4" t="s">
        <v>72</v>
      </c>
      <c r="B4" s="194" t="s">
        <v>11</v>
      </c>
      <c r="C4" s="70" t="s">
        <v>13</v>
      </c>
      <c r="D4" s="63" t="s">
        <v>12</v>
      </c>
      <c r="E4" s="194" t="s">
        <v>14</v>
      </c>
      <c r="F4" s="194"/>
      <c r="G4" s="5">
        <v>1000000</v>
      </c>
      <c r="H4" s="9"/>
      <c r="I4" s="16"/>
      <c r="J4" s="89" t="s">
        <v>1508</v>
      </c>
      <c r="K4" s="159" t="s">
        <v>1515</v>
      </c>
    </row>
    <row r="5" spans="1:14" ht="174.75" customHeight="1" thickBot="1">
      <c r="A5" s="51" t="s">
        <v>73</v>
      </c>
      <c r="B5" s="198" t="s">
        <v>15</v>
      </c>
      <c r="C5" s="65" t="s">
        <v>17</v>
      </c>
      <c r="D5" s="64" t="s">
        <v>16</v>
      </c>
      <c r="E5" s="198" t="s">
        <v>18</v>
      </c>
      <c r="F5" s="198"/>
      <c r="G5" s="52">
        <v>500000</v>
      </c>
      <c r="H5" s="53"/>
      <c r="I5" s="54"/>
      <c r="J5" s="126" t="s">
        <v>1503</v>
      </c>
      <c r="K5" s="159" t="s">
        <v>1516</v>
      </c>
    </row>
    <row r="6" spans="1:14" ht="51" customHeight="1" thickBot="1">
      <c r="A6" s="99"/>
      <c r="B6" s="208"/>
      <c r="C6" s="208"/>
      <c r="D6" s="208"/>
      <c r="E6" s="208"/>
      <c r="F6" s="209"/>
      <c r="G6" s="119">
        <f>SUM(G3:G5)</f>
        <v>2000000</v>
      </c>
      <c r="H6" s="72">
        <f t="shared" ref="H6:I6" si="1">SUM(H3:H5)</f>
        <v>0</v>
      </c>
      <c r="I6" s="72">
        <f t="shared" si="1"/>
        <v>0</v>
      </c>
      <c r="J6" s="214"/>
      <c r="K6" s="215"/>
    </row>
    <row r="7" spans="1:14" ht="126.75" customHeight="1" thickBot="1">
      <c r="A7" s="99" t="s">
        <v>74</v>
      </c>
      <c r="B7" s="28" t="s">
        <v>19</v>
      </c>
      <c r="C7" s="68" t="s">
        <v>21</v>
      </c>
      <c r="D7" s="61" t="s">
        <v>20</v>
      </c>
      <c r="E7" s="28" t="s">
        <v>22</v>
      </c>
      <c r="F7" s="28"/>
      <c r="G7" s="118">
        <v>25000</v>
      </c>
      <c r="H7" s="8"/>
      <c r="I7" s="15"/>
      <c r="J7" s="87" t="s">
        <v>1509</v>
      </c>
      <c r="K7" s="157" t="s">
        <v>1749</v>
      </c>
    </row>
    <row r="8" spans="1:14" ht="90" customHeight="1" thickBot="1">
      <c r="A8" s="99" t="s">
        <v>75</v>
      </c>
      <c r="B8" s="28" t="s">
        <v>23</v>
      </c>
      <c r="C8" s="68" t="s">
        <v>21</v>
      </c>
      <c r="D8" s="61" t="s">
        <v>29</v>
      </c>
      <c r="E8" s="28" t="s">
        <v>24</v>
      </c>
      <c r="F8" s="28"/>
      <c r="G8" s="29"/>
      <c r="H8" s="117">
        <v>50000</v>
      </c>
      <c r="I8" s="15"/>
      <c r="J8" s="92" t="s">
        <v>1510</v>
      </c>
      <c r="K8" s="157" t="s">
        <v>1517</v>
      </c>
    </row>
    <row r="9" spans="1:14" ht="91.5" customHeight="1">
      <c r="A9" s="94" t="s">
        <v>1386</v>
      </c>
      <c r="B9" s="195" t="s">
        <v>1384</v>
      </c>
      <c r="C9" s="69" t="s">
        <v>1179</v>
      </c>
      <c r="D9" s="62" t="s">
        <v>30</v>
      </c>
      <c r="E9" s="195" t="s">
        <v>31</v>
      </c>
      <c r="F9" s="195"/>
      <c r="G9" s="30"/>
      <c r="H9" s="31">
        <v>25000</v>
      </c>
      <c r="I9" s="32"/>
      <c r="J9" s="88" t="s">
        <v>1511</v>
      </c>
      <c r="K9" s="158" t="s">
        <v>1518</v>
      </c>
    </row>
    <row r="10" spans="1:14" ht="138.75" customHeight="1" thickBot="1">
      <c r="A10" s="95" t="s">
        <v>76</v>
      </c>
      <c r="B10" s="194" t="s">
        <v>1385</v>
      </c>
      <c r="C10" s="70" t="s">
        <v>33</v>
      </c>
      <c r="D10" s="63" t="s">
        <v>32</v>
      </c>
      <c r="E10" s="194" t="s">
        <v>34</v>
      </c>
      <c r="F10" s="194"/>
      <c r="G10" s="5"/>
      <c r="H10" s="9">
        <v>10000</v>
      </c>
      <c r="I10" s="16"/>
      <c r="J10" s="126" t="s">
        <v>1504</v>
      </c>
      <c r="K10" s="159" t="s">
        <v>1518</v>
      </c>
    </row>
    <row r="11" spans="1:14" ht="31.5" customHeight="1" thickBot="1">
      <c r="A11" s="99"/>
      <c r="B11" s="210"/>
      <c r="C11" s="210"/>
      <c r="D11" s="210"/>
      <c r="E11" s="210"/>
      <c r="F11" s="211"/>
      <c r="G11" s="100">
        <f>SUM(G9:G10)</f>
        <v>0</v>
      </c>
      <c r="H11" s="161">
        <f t="shared" ref="H11:I11" si="2">SUM(H9:H10)</f>
        <v>35000</v>
      </c>
      <c r="I11" s="162">
        <f t="shared" si="2"/>
        <v>0</v>
      </c>
      <c r="J11" s="219"/>
      <c r="K11" s="220"/>
    </row>
    <row r="12" spans="1:14" ht="107.25" customHeight="1" thickBot="1">
      <c r="A12" s="95" t="s">
        <v>77</v>
      </c>
      <c r="B12" s="28" t="s">
        <v>40</v>
      </c>
      <c r="C12" s="68">
        <v>1118</v>
      </c>
      <c r="D12" s="61" t="s">
        <v>35</v>
      </c>
      <c r="E12" s="28" t="s">
        <v>36</v>
      </c>
      <c r="F12" s="28"/>
      <c r="G12" s="29"/>
      <c r="H12" s="117">
        <v>25000</v>
      </c>
      <c r="I12" s="15"/>
      <c r="J12" s="87" t="s">
        <v>1491</v>
      </c>
      <c r="K12" s="157" t="s">
        <v>1519</v>
      </c>
    </row>
    <row r="13" spans="1:14" ht="119.25" customHeight="1">
      <c r="A13" s="4" t="s">
        <v>78</v>
      </c>
      <c r="B13" s="195" t="s">
        <v>41</v>
      </c>
      <c r="C13" s="69" t="s">
        <v>37</v>
      </c>
      <c r="D13" s="62"/>
      <c r="E13" s="195" t="s">
        <v>38</v>
      </c>
      <c r="F13" s="195"/>
      <c r="G13" s="30">
        <v>8000</v>
      </c>
      <c r="H13" s="31"/>
      <c r="I13" s="163"/>
      <c r="J13" s="88" t="s">
        <v>1489</v>
      </c>
      <c r="K13" s="158" t="s">
        <v>1520</v>
      </c>
    </row>
    <row r="14" spans="1:14" ht="133.5" customHeight="1">
      <c r="A14" s="4" t="s">
        <v>79</v>
      </c>
      <c r="B14" s="194" t="s">
        <v>39</v>
      </c>
      <c r="C14" s="70" t="s">
        <v>42</v>
      </c>
      <c r="D14" s="63"/>
      <c r="E14" s="194" t="s">
        <v>43</v>
      </c>
      <c r="F14" s="194"/>
      <c r="G14" s="5">
        <v>8000</v>
      </c>
      <c r="H14" s="9"/>
      <c r="I14" s="93"/>
      <c r="J14" s="89" t="s">
        <v>1489</v>
      </c>
      <c r="K14" s="159" t="s">
        <v>1520</v>
      </c>
    </row>
    <row r="15" spans="1:14" ht="87" customHeight="1">
      <c r="A15" s="4" t="s">
        <v>80</v>
      </c>
      <c r="B15" s="198" t="s">
        <v>47</v>
      </c>
      <c r="C15" s="65" t="s">
        <v>44</v>
      </c>
      <c r="D15" s="64"/>
      <c r="E15" s="198" t="s">
        <v>45</v>
      </c>
      <c r="F15" s="198"/>
      <c r="G15" s="52">
        <v>500</v>
      </c>
      <c r="H15" s="53"/>
      <c r="I15" s="54"/>
      <c r="J15" s="126" t="s">
        <v>1489</v>
      </c>
      <c r="K15" s="159" t="s">
        <v>1520</v>
      </c>
    </row>
    <row r="16" spans="1:14" ht="40.5" customHeight="1" thickBot="1">
      <c r="B16" s="206"/>
      <c r="C16" s="206"/>
      <c r="D16" s="206"/>
      <c r="E16" s="206"/>
      <c r="F16" s="207"/>
      <c r="G16" s="164">
        <f>SUM(G13:G15)</f>
        <v>16500</v>
      </c>
      <c r="H16" s="165">
        <f t="shared" ref="H16:I16" si="3">SUM(H13:H15)</f>
        <v>0</v>
      </c>
      <c r="I16" s="162">
        <f t="shared" si="3"/>
        <v>0</v>
      </c>
      <c r="J16" s="218"/>
      <c r="K16" s="215"/>
    </row>
    <row r="17" spans="1:14" ht="119.25" customHeight="1">
      <c r="A17" s="4" t="s">
        <v>81</v>
      </c>
      <c r="B17" s="195" t="s">
        <v>46</v>
      </c>
      <c r="C17" s="56" t="s">
        <v>48</v>
      </c>
      <c r="D17" s="62" t="s">
        <v>49</v>
      </c>
      <c r="E17" s="195" t="s">
        <v>50</v>
      </c>
      <c r="F17" s="195"/>
      <c r="G17" s="30"/>
      <c r="H17" s="31">
        <v>600000</v>
      </c>
      <c r="I17" s="32"/>
      <c r="J17" s="89" t="s">
        <v>1489</v>
      </c>
      <c r="K17" s="158" t="s">
        <v>1521</v>
      </c>
      <c r="L17" s="104">
        <f>SUM(G17:G27)</f>
        <v>0</v>
      </c>
      <c r="M17" s="31">
        <f>SUM(H17:H27)</f>
        <v>894500</v>
      </c>
      <c r="N17" s="32">
        <f t="shared" ref="N17" si="4">SUM(I17:I27)</f>
        <v>0</v>
      </c>
    </row>
    <row r="18" spans="1:14" ht="132" customHeight="1">
      <c r="A18" s="4" t="s">
        <v>82</v>
      </c>
      <c r="B18" s="194" t="s">
        <v>51</v>
      </c>
      <c r="C18" s="70" t="s">
        <v>52</v>
      </c>
      <c r="D18" s="63" t="s">
        <v>53</v>
      </c>
      <c r="E18" s="194" t="s">
        <v>54</v>
      </c>
      <c r="F18" s="194"/>
      <c r="G18" s="5"/>
      <c r="H18" s="9">
        <v>30000</v>
      </c>
      <c r="I18" s="16"/>
      <c r="J18" s="89" t="s">
        <v>1489</v>
      </c>
      <c r="K18" s="159" t="s">
        <v>1521</v>
      </c>
    </row>
    <row r="19" spans="1:14" ht="101.25" customHeight="1">
      <c r="A19" s="4" t="s">
        <v>83</v>
      </c>
      <c r="B19" s="194" t="s">
        <v>58</v>
      </c>
      <c r="C19" s="70" t="s">
        <v>55</v>
      </c>
      <c r="D19" s="63" t="s">
        <v>56</v>
      </c>
      <c r="E19" s="194" t="s">
        <v>57</v>
      </c>
      <c r="F19" s="194"/>
      <c r="G19" s="5"/>
      <c r="H19" s="9">
        <v>3000</v>
      </c>
      <c r="I19" s="16"/>
      <c r="J19" s="89" t="s">
        <v>1489</v>
      </c>
      <c r="K19" s="159" t="s">
        <v>1522</v>
      </c>
    </row>
    <row r="20" spans="1:14" ht="69" customHeight="1">
      <c r="A20" s="4" t="s">
        <v>84</v>
      </c>
      <c r="B20" s="194" t="s">
        <v>1180</v>
      </c>
      <c r="C20" s="70" t="s">
        <v>62</v>
      </c>
      <c r="D20" s="63" t="s">
        <v>59</v>
      </c>
      <c r="E20" s="194" t="s">
        <v>60</v>
      </c>
      <c r="F20" s="191"/>
      <c r="G20" s="6"/>
      <c r="H20" s="10">
        <v>10000</v>
      </c>
      <c r="I20" s="17"/>
      <c r="J20" s="89" t="s">
        <v>1607</v>
      </c>
      <c r="K20" s="159" t="s">
        <v>1523</v>
      </c>
    </row>
    <row r="21" spans="1:14" ht="150" customHeight="1">
      <c r="A21" s="4" t="s">
        <v>85</v>
      </c>
      <c r="B21" s="194" t="s">
        <v>61</v>
      </c>
      <c r="C21" s="70" t="s">
        <v>63</v>
      </c>
      <c r="D21" s="101" t="s">
        <v>64</v>
      </c>
      <c r="E21" s="194" t="s">
        <v>65</v>
      </c>
      <c r="F21" s="191"/>
      <c r="G21" s="6"/>
      <c r="H21" s="10">
        <v>5000</v>
      </c>
      <c r="I21" s="17"/>
      <c r="J21" s="89" t="s">
        <v>1608</v>
      </c>
      <c r="K21" s="159" t="s">
        <v>1524</v>
      </c>
    </row>
    <row r="22" spans="1:14" ht="69.75" customHeight="1">
      <c r="A22" s="4" t="s">
        <v>86</v>
      </c>
      <c r="B22" s="194" t="s">
        <v>66</v>
      </c>
      <c r="C22" s="57" t="s">
        <v>67</v>
      </c>
      <c r="D22" s="101" t="s">
        <v>68</v>
      </c>
      <c r="E22" s="194" t="s">
        <v>69</v>
      </c>
      <c r="F22" s="191"/>
      <c r="G22" s="6"/>
      <c r="H22" s="10">
        <v>20000</v>
      </c>
      <c r="I22" s="17"/>
      <c r="J22" s="89" t="s">
        <v>1609</v>
      </c>
      <c r="K22" s="159" t="s">
        <v>1525</v>
      </c>
    </row>
    <row r="23" spans="1:14" ht="153.75" customHeight="1">
      <c r="A23" s="4" t="s">
        <v>87</v>
      </c>
      <c r="B23" s="194" t="s">
        <v>145</v>
      </c>
      <c r="C23" s="57" t="s">
        <v>146</v>
      </c>
      <c r="D23" s="63" t="s">
        <v>68</v>
      </c>
      <c r="E23" s="194" t="s">
        <v>147</v>
      </c>
      <c r="F23" s="191"/>
      <c r="G23" s="6"/>
      <c r="H23" s="10">
        <v>5000</v>
      </c>
      <c r="I23" s="17"/>
      <c r="J23" s="89" t="s">
        <v>1610</v>
      </c>
      <c r="K23" s="159" t="s">
        <v>1526</v>
      </c>
    </row>
    <row r="24" spans="1:14" ht="71.25">
      <c r="A24" s="4" t="s">
        <v>88</v>
      </c>
      <c r="B24" s="194" t="s">
        <v>150</v>
      </c>
      <c r="C24" s="57" t="s">
        <v>148</v>
      </c>
      <c r="D24" s="63" t="s">
        <v>68</v>
      </c>
      <c r="E24" s="194" t="s">
        <v>149</v>
      </c>
      <c r="F24" s="191"/>
      <c r="G24" s="6"/>
      <c r="H24" s="10">
        <v>210000</v>
      </c>
      <c r="I24" s="17"/>
      <c r="J24" s="89" t="s">
        <v>1611</v>
      </c>
      <c r="K24" s="159" t="s">
        <v>1527</v>
      </c>
    </row>
    <row r="25" spans="1:14" ht="186" customHeight="1">
      <c r="A25" s="4" t="s">
        <v>89</v>
      </c>
      <c r="B25" s="194" t="s">
        <v>151</v>
      </c>
      <c r="C25" s="57" t="s">
        <v>152</v>
      </c>
      <c r="D25" s="63" t="s">
        <v>154</v>
      </c>
      <c r="E25" s="194" t="s">
        <v>153</v>
      </c>
      <c r="F25" s="191"/>
      <c r="G25" s="6"/>
      <c r="H25" s="10">
        <v>4000</v>
      </c>
      <c r="I25" s="17"/>
      <c r="J25" s="89" t="s">
        <v>1612</v>
      </c>
      <c r="K25" s="159" t="s">
        <v>1528</v>
      </c>
    </row>
    <row r="26" spans="1:14" ht="117" customHeight="1">
      <c r="A26" s="4" t="s">
        <v>90</v>
      </c>
      <c r="B26" s="194" t="s">
        <v>157</v>
      </c>
      <c r="C26" s="70" t="s">
        <v>155</v>
      </c>
      <c r="D26" s="63" t="s">
        <v>154</v>
      </c>
      <c r="E26" s="194" t="s">
        <v>156</v>
      </c>
      <c r="F26" s="191"/>
      <c r="G26" s="6"/>
      <c r="H26" s="10">
        <v>3500</v>
      </c>
      <c r="I26" s="17"/>
      <c r="J26" s="89" t="s">
        <v>1613</v>
      </c>
      <c r="K26" s="159" t="s">
        <v>1529</v>
      </c>
    </row>
    <row r="27" spans="1:14" ht="102" customHeight="1">
      <c r="A27" s="4" t="s">
        <v>91</v>
      </c>
      <c r="B27" s="194" t="s">
        <v>158</v>
      </c>
      <c r="C27" s="70" t="s">
        <v>159</v>
      </c>
      <c r="D27" s="63" t="s">
        <v>154</v>
      </c>
      <c r="E27" s="194" t="s">
        <v>160</v>
      </c>
      <c r="F27" s="191"/>
      <c r="G27" s="6"/>
      <c r="H27" s="10">
        <v>4000</v>
      </c>
      <c r="I27" s="17"/>
      <c r="J27" s="89" t="s">
        <v>1614</v>
      </c>
      <c r="K27" s="159" t="s">
        <v>1530</v>
      </c>
    </row>
    <row r="28" spans="1:14" ht="80.25" customHeight="1">
      <c r="A28" s="4" t="s">
        <v>92</v>
      </c>
      <c r="B28" s="194" t="s">
        <v>161</v>
      </c>
      <c r="C28" s="70" t="s">
        <v>164</v>
      </c>
      <c r="D28" s="63" t="s">
        <v>163</v>
      </c>
      <c r="E28" s="194" t="s">
        <v>162</v>
      </c>
      <c r="F28" s="191"/>
      <c r="G28" s="6"/>
      <c r="H28" s="10">
        <v>45000</v>
      </c>
      <c r="I28" s="17"/>
      <c r="J28" s="89" t="s">
        <v>1615</v>
      </c>
      <c r="K28" s="159" t="s">
        <v>1531</v>
      </c>
      <c r="L28" s="104">
        <f>SUM(G28:G44)</f>
        <v>0</v>
      </c>
      <c r="M28" s="10">
        <f>SUM(H28:H44)</f>
        <v>3155000</v>
      </c>
      <c r="N28" s="17">
        <f t="shared" ref="N28" si="5">SUM(I28:I44)</f>
        <v>0</v>
      </c>
    </row>
    <row r="29" spans="1:14" ht="62.25" customHeight="1">
      <c r="A29" s="4" t="s">
        <v>93</v>
      </c>
      <c r="B29" s="194" t="s">
        <v>165</v>
      </c>
      <c r="C29" s="57" t="s">
        <v>166</v>
      </c>
      <c r="D29" s="63" t="s">
        <v>167</v>
      </c>
      <c r="E29" s="194" t="s">
        <v>168</v>
      </c>
      <c r="F29" s="191"/>
      <c r="G29" s="6"/>
      <c r="H29" s="10">
        <v>2000000</v>
      </c>
      <c r="I29" s="17"/>
      <c r="J29" s="89" t="s">
        <v>1616</v>
      </c>
      <c r="K29" s="159" t="s">
        <v>1532</v>
      </c>
    </row>
    <row r="30" spans="1:14" ht="66" customHeight="1">
      <c r="A30" s="4" t="s">
        <v>94</v>
      </c>
      <c r="B30" s="194" t="s">
        <v>169</v>
      </c>
      <c r="C30" s="57" t="s">
        <v>172</v>
      </c>
      <c r="D30" s="63" t="s">
        <v>170</v>
      </c>
      <c r="E30" s="194" t="s">
        <v>171</v>
      </c>
      <c r="F30" s="191"/>
      <c r="G30" s="6"/>
      <c r="H30" s="10">
        <v>30000</v>
      </c>
      <c r="I30" s="17"/>
      <c r="J30" s="89" t="s">
        <v>1617</v>
      </c>
      <c r="K30" s="159" t="s">
        <v>1533</v>
      </c>
    </row>
    <row r="31" spans="1:14" ht="58.5" customHeight="1">
      <c r="A31" s="4" t="s">
        <v>95</v>
      </c>
      <c r="B31" s="194" t="s">
        <v>173</v>
      </c>
      <c r="C31" s="57" t="s">
        <v>175</v>
      </c>
      <c r="D31" s="63" t="s">
        <v>170</v>
      </c>
      <c r="E31" s="194" t="s">
        <v>174</v>
      </c>
      <c r="F31" s="191"/>
      <c r="G31" s="6"/>
      <c r="H31" s="10">
        <v>30000</v>
      </c>
      <c r="I31" s="17"/>
      <c r="J31" s="89" t="s">
        <v>1618</v>
      </c>
      <c r="K31" s="159" t="s">
        <v>1534</v>
      </c>
    </row>
    <row r="32" spans="1:14" ht="132.75" customHeight="1">
      <c r="A32" s="4" t="s">
        <v>96</v>
      </c>
      <c r="B32" s="194" t="s">
        <v>176</v>
      </c>
      <c r="C32" s="57" t="s">
        <v>179</v>
      </c>
      <c r="D32" s="63" t="s">
        <v>177</v>
      </c>
      <c r="E32" s="194" t="s">
        <v>178</v>
      </c>
      <c r="F32" s="191"/>
      <c r="G32" s="6"/>
      <c r="H32" s="10">
        <v>200000</v>
      </c>
      <c r="I32" s="17"/>
      <c r="J32" s="89" t="s">
        <v>1619</v>
      </c>
      <c r="K32" s="159" t="s">
        <v>1535</v>
      </c>
    </row>
    <row r="33" spans="1:14" ht="168.75" customHeight="1">
      <c r="A33" s="4" t="s">
        <v>97</v>
      </c>
      <c r="B33" s="133" t="s">
        <v>180</v>
      </c>
      <c r="C33" s="138" t="s">
        <v>181</v>
      </c>
      <c r="D33" s="132" t="s">
        <v>182</v>
      </c>
      <c r="E33" s="133" t="s">
        <v>183</v>
      </c>
      <c r="F33" s="134"/>
      <c r="G33" s="135"/>
      <c r="H33" s="136">
        <v>200000</v>
      </c>
      <c r="I33" s="137"/>
      <c r="J33" s="89" t="s">
        <v>1620</v>
      </c>
      <c r="K33" s="159" t="s">
        <v>1536</v>
      </c>
    </row>
    <row r="34" spans="1:14" ht="124.5" customHeight="1">
      <c r="A34" s="4" t="s">
        <v>98</v>
      </c>
      <c r="B34" s="194" t="s">
        <v>184</v>
      </c>
      <c r="C34" s="57" t="s">
        <v>186</v>
      </c>
      <c r="D34" s="63" t="s">
        <v>185</v>
      </c>
      <c r="E34" s="194" t="s">
        <v>187</v>
      </c>
      <c r="F34" s="191"/>
      <c r="G34" s="6"/>
      <c r="H34" s="10">
        <v>200000</v>
      </c>
      <c r="I34" s="17"/>
      <c r="J34" s="89" t="s">
        <v>1621</v>
      </c>
      <c r="K34" s="159" t="s">
        <v>1537</v>
      </c>
    </row>
    <row r="35" spans="1:14" ht="68.25" customHeight="1">
      <c r="A35" s="4" t="s">
        <v>99</v>
      </c>
      <c r="B35" s="146" t="s">
        <v>188</v>
      </c>
      <c r="C35" s="147" t="s">
        <v>191</v>
      </c>
      <c r="D35" s="148" t="s">
        <v>189</v>
      </c>
      <c r="E35" s="146" t="s">
        <v>190</v>
      </c>
      <c r="F35" s="145"/>
      <c r="G35" s="149"/>
      <c r="H35" s="150">
        <v>60000</v>
      </c>
      <c r="I35" s="151"/>
      <c r="J35" s="89" t="s">
        <v>1622</v>
      </c>
      <c r="K35" s="159" t="s">
        <v>1538</v>
      </c>
    </row>
    <row r="36" spans="1:14" ht="108.75" customHeight="1">
      <c r="A36" s="4" t="s">
        <v>100</v>
      </c>
      <c r="B36" s="194" t="s">
        <v>192</v>
      </c>
      <c r="C36" s="57" t="s">
        <v>195</v>
      </c>
      <c r="D36" s="63" t="s">
        <v>193</v>
      </c>
      <c r="E36" s="194" t="s">
        <v>194</v>
      </c>
      <c r="F36" s="191"/>
      <c r="G36" s="6"/>
      <c r="H36" s="10">
        <v>40000</v>
      </c>
      <c r="I36" s="17"/>
      <c r="J36" s="89" t="s">
        <v>1623</v>
      </c>
      <c r="K36" s="159" t="s">
        <v>1539</v>
      </c>
    </row>
    <row r="37" spans="1:14" ht="51.75" customHeight="1">
      <c r="A37" s="4" t="s">
        <v>101</v>
      </c>
      <c r="B37" s="194" t="s">
        <v>196</v>
      </c>
      <c r="C37" s="57" t="s">
        <v>199</v>
      </c>
      <c r="D37" s="63" t="s">
        <v>197</v>
      </c>
      <c r="E37" s="194" t="s">
        <v>198</v>
      </c>
      <c r="F37" s="191"/>
      <c r="G37" s="6"/>
      <c r="H37" s="10">
        <v>100000</v>
      </c>
      <c r="I37" s="17"/>
      <c r="J37" s="89" t="s">
        <v>1624</v>
      </c>
      <c r="K37" s="159" t="s">
        <v>1540</v>
      </c>
    </row>
    <row r="38" spans="1:14" ht="85.5" customHeight="1">
      <c r="A38" s="4" t="s">
        <v>102</v>
      </c>
      <c r="B38" s="133" t="s">
        <v>200</v>
      </c>
      <c r="C38" s="131" t="s">
        <v>203</v>
      </c>
      <c r="D38" s="132" t="s">
        <v>201</v>
      </c>
      <c r="E38" s="133" t="s">
        <v>202</v>
      </c>
      <c r="F38" s="134"/>
      <c r="G38" s="135"/>
      <c r="H38" s="136">
        <v>40000</v>
      </c>
      <c r="I38" s="137"/>
      <c r="J38" s="89" t="s">
        <v>1625</v>
      </c>
      <c r="K38" s="159" t="s">
        <v>1541</v>
      </c>
    </row>
    <row r="39" spans="1:14" ht="120.75" customHeight="1">
      <c r="A39" s="4" t="s">
        <v>103</v>
      </c>
      <c r="B39" s="194" t="s">
        <v>204</v>
      </c>
      <c r="C39" s="70" t="s">
        <v>205</v>
      </c>
      <c r="D39" s="63" t="s">
        <v>206</v>
      </c>
      <c r="E39" s="194" t="s">
        <v>207</v>
      </c>
      <c r="F39" s="191"/>
      <c r="G39" s="6"/>
      <c r="H39" s="10">
        <v>60000</v>
      </c>
      <c r="I39" s="17"/>
      <c r="J39" s="89" t="s">
        <v>1626</v>
      </c>
      <c r="K39" s="159" t="s">
        <v>1542</v>
      </c>
    </row>
    <row r="40" spans="1:14" ht="65.25" customHeight="1">
      <c r="A40" s="4" t="s">
        <v>104</v>
      </c>
      <c r="B40" s="194" t="s">
        <v>212</v>
      </c>
      <c r="C40" s="70" t="s">
        <v>210</v>
      </c>
      <c r="D40" s="63" t="s">
        <v>208</v>
      </c>
      <c r="E40" s="194" t="s">
        <v>209</v>
      </c>
      <c r="F40" s="191"/>
      <c r="G40" s="6"/>
      <c r="H40" s="9">
        <v>20000</v>
      </c>
      <c r="I40" s="16"/>
      <c r="J40" s="89" t="s">
        <v>1627</v>
      </c>
      <c r="K40" s="159" t="s">
        <v>1543</v>
      </c>
    </row>
    <row r="41" spans="1:14" ht="64.5" customHeight="1">
      <c r="A41" s="4" t="s">
        <v>105</v>
      </c>
      <c r="B41" s="194" t="s">
        <v>211</v>
      </c>
      <c r="C41" s="70" t="s">
        <v>214</v>
      </c>
      <c r="D41" s="63" t="s">
        <v>208</v>
      </c>
      <c r="E41" s="194" t="s">
        <v>213</v>
      </c>
      <c r="F41" s="191"/>
      <c r="G41" s="6"/>
      <c r="H41" s="10">
        <v>20000</v>
      </c>
      <c r="I41" s="17"/>
      <c r="J41" s="89" t="s">
        <v>1628</v>
      </c>
      <c r="K41" s="159" t="s">
        <v>1544</v>
      </c>
    </row>
    <row r="42" spans="1:14" ht="63" customHeight="1">
      <c r="A42" s="4" t="s">
        <v>106</v>
      </c>
      <c r="B42" s="146" t="s">
        <v>215</v>
      </c>
      <c r="C42" s="152" t="s">
        <v>216</v>
      </c>
      <c r="D42" s="148" t="s">
        <v>217</v>
      </c>
      <c r="E42" s="146" t="s">
        <v>218</v>
      </c>
      <c r="F42" s="145"/>
      <c r="G42" s="149"/>
      <c r="H42" s="150">
        <v>40000</v>
      </c>
      <c r="I42" s="151"/>
      <c r="J42" s="89" t="s">
        <v>1629</v>
      </c>
      <c r="K42" s="159" t="s">
        <v>1545</v>
      </c>
    </row>
    <row r="43" spans="1:14" ht="67.5" customHeight="1">
      <c r="A43" s="4" t="s">
        <v>107</v>
      </c>
      <c r="B43" s="194" t="s">
        <v>219</v>
      </c>
      <c r="C43" s="70" t="s">
        <v>222</v>
      </c>
      <c r="D43" s="63" t="s">
        <v>220</v>
      </c>
      <c r="E43" s="194" t="s">
        <v>221</v>
      </c>
      <c r="F43" s="191"/>
      <c r="G43" s="6"/>
      <c r="H43" s="10">
        <v>40000</v>
      </c>
      <c r="I43" s="17"/>
      <c r="J43" s="89" t="s">
        <v>1630</v>
      </c>
      <c r="K43" s="159" t="s">
        <v>1546</v>
      </c>
    </row>
    <row r="44" spans="1:14" ht="81" customHeight="1">
      <c r="A44" s="4" t="s">
        <v>108</v>
      </c>
      <c r="B44" s="133" t="s">
        <v>223</v>
      </c>
      <c r="C44" s="131" t="s">
        <v>226</v>
      </c>
      <c r="D44" s="132" t="s">
        <v>224</v>
      </c>
      <c r="E44" s="133" t="s">
        <v>225</v>
      </c>
      <c r="F44" s="134"/>
      <c r="G44" s="135"/>
      <c r="H44" s="136">
        <v>30000</v>
      </c>
      <c r="I44" s="137"/>
      <c r="J44" s="89" t="s">
        <v>1631</v>
      </c>
      <c r="K44" s="159" t="s">
        <v>1547</v>
      </c>
    </row>
    <row r="45" spans="1:14" ht="145.5" customHeight="1">
      <c r="A45" s="4" t="s">
        <v>109</v>
      </c>
      <c r="B45" s="194" t="s">
        <v>227</v>
      </c>
      <c r="C45" s="70" t="s">
        <v>230</v>
      </c>
      <c r="D45" s="63" t="s">
        <v>228</v>
      </c>
      <c r="E45" s="194" t="s">
        <v>229</v>
      </c>
      <c r="F45" s="191"/>
      <c r="G45" s="6"/>
      <c r="H45" s="10">
        <v>100000</v>
      </c>
      <c r="I45" s="17"/>
      <c r="J45" s="89" t="s">
        <v>1632</v>
      </c>
      <c r="K45" s="159" t="s">
        <v>1548</v>
      </c>
      <c r="L45" s="104">
        <f>SUM(G45:G64)</f>
        <v>0</v>
      </c>
      <c r="M45" s="10">
        <f>SUM(H45:H64)</f>
        <v>1370000</v>
      </c>
      <c r="N45" s="17">
        <f t="shared" ref="N45" si="6">SUM(I45:I64)</f>
        <v>0</v>
      </c>
    </row>
    <row r="46" spans="1:14" ht="66" customHeight="1">
      <c r="A46" s="4" t="s">
        <v>110</v>
      </c>
      <c r="B46" s="194" t="s">
        <v>231</v>
      </c>
      <c r="C46" s="70" t="s">
        <v>234</v>
      </c>
      <c r="D46" s="63" t="s">
        <v>232</v>
      </c>
      <c r="E46" s="194" t="s">
        <v>233</v>
      </c>
      <c r="F46" s="191"/>
      <c r="G46" s="6"/>
      <c r="H46" s="10">
        <v>40000</v>
      </c>
      <c r="I46" s="17"/>
      <c r="J46" s="89" t="s">
        <v>1633</v>
      </c>
      <c r="K46" s="159" t="s">
        <v>1549</v>
      </c>
    </row>
    <row r="47" spans="1:14" ht="66.75" customHeight="1">
      <c r="A47" s="4" t="s">
        <v>111</v>
      </c>
      <c r="B47" s="133" t="s">
        <v>235</v>
      </c>
      <c r="C47" s="131" t="s">
        <v>237</v>
      </c>
      <c r="D47" s="132" t="s">
        <v>236</v>
      </c>
      <c r="E47" s="133" t="s">
        <v>229</v>
      </c>
      <c r="F47" s="134"/>
      <c r="G47" s="135"/>
      <c r="H47" s="136">
        <v>100000</v>
      </c>
      <c r="I47" s="137"/>
      <c r="J47" s="89" t="s">
        <v>1634</v>
      </c>
      <c r="K47" s="159" t="s">
        <v>1550</v>
      </c>
    </row>
    <row r="48" spans="1:14" ht="56.25" customHeight="1">
      <c r="A48" s="4" t="s">
        <v>112</v>
      </c>
      <c r="B48" s="146" t="s">
        <v>238</v>
      </c>
      <c r="C48" s="152" t="s">
        <v>241</v>
      </c>
      <c r="D48" s="148" t="s">
        <v>239</v>
      </c>
      <c r="E48" s="146" t="s">
        <v>240</v>
      </c>
      <c r="F48" s="145"/>
      <c r="G48" s="149"/>
      <c r="H48" s="150">
        <v>30000</v>
      </c>
      <c r="I48" s="151"/>
      <c r="J48" s="89" t="s">
        <v>1635</v>
      </c>
      <c r="K48" s="159" t="s">
        <v>1551</v>
      </c>
    </row>
    <row r="49" spans="1:11" ht="79.5" customHeight="1">
      <c r="A49" s="4" t="s">
        <v>113</v>
      </c>
      <c r="B49" s="133" t="s">
        <v>242</v>
      </c>
      <c r="C49" s="131" t="s">
        <v>245</v>
      </c>
      <c r="D49" s="132" t="s">
        <v>243</v>
      </c>
      <c r="E49" s="133" t="s">
        <v>244</v>
      </c>
      <c r="F49" s="134"/>
      <c r="G49" s="135"/>
      <c r="H49" s="136">
        <v>50000</v>
      </c>
      <c r="I49" s="137"/>
      <c r="J49" s="89" t="s">
        <v>1636</v>
      </c>
      <c r="K49" s="159" t="s">
        <v>1552</v>
      </c>
    </row>
    <row r="50" spans="1:11" ht="59.25" customHeight="1">
      <c r="A50" s="4" t="s">
        <v>114</v>
      </c>
      <c r="B50" s="194" t="s">
        <v>246</v>
      </c>
      <c r="C50" s="70" t="s">
        <v>249</v>
      </c>
      <c r="D50" s="63" t="s">
        <v>247</v>
      </c>
      <c r="E50" s="194" t="s">
        <v>248</v>
      </c>
      <c r="F50" s="191"/>
      <c r="G50" s="6"/>
      <c r="H50" s="10">
        <v>100000</v>
      </c>
      <c r="I50" s="17"/>
      <c r="J50" s="89" t="s">
        <v>1637</v>
      </c>
      <c r="K50" s="159" t="s">
        <v>1553</v>
      </c>
    </row>
    <row r="51" spans="1:11" ht="54.75" customHeight="1">
      <c r="A51" s="4" t="s">
        <v>115</v>
      </c>
      <c r="B51" s="146" t="s">
        <v>253</v>
      </c>
      <c r="C51" s="152" t="s">
        <v>252</v>
      </c>
      <c r="D51" s="148" t="s">
        <v>250</v>
      </c>
      <c r="E51" s="146" t="s">
        <v>251</v>
      </c>
      <c r="F51" s="145"/>
      <c r="G51" s="149"/>
      <c r="H51" s="150">
        <v>70000</v>
      </c>
      <c r="I51" s="151"/>
      <c r="J51" s="89" t="s">
        <v>1638</v>
      </c>
      <c r="K51" s="159" t="s">
        <v>1554</v>
      </c>
    </row>
    <row r="52" spans="1:11" ht="69" customHeight="1">
      <c r="A52" s="4" t="s">
        <v>116</v>
      </c>
      <c r="B52" s="194" t="s">
        <v>254</v>
      </c>
      <c r="C52" s="70" t="s">
        <v>257</v>
      </c>
      <c r="D52" s="63" t="s">
        <v>255</v>
      </c>
      <c r="E52" s="194" t="s">
        <v>256</v>
      </c>
      <c r="F52" s="191"/>
      <c r="G52" s="6"/>
      <c r="H52" s="10">
        <v>30000</v>
      </c>
      <c r="I52" s="17"/>
      <c r="J52" s="89" t="s">
        <v>1639</v>
      </c>
      <c r="K52" s="159" t="s">
        <v>1555</v>
      </c>
    </row>
    <row r="53" spans="1:11" ht="80.25" customHeight="1">
      <c r="A53" s="4" t="s">
        <v>117</v>
      </c>
      <c r="B53" s="146" t="s">
        <v>258</v>
      </c>
      <c r="C53" s="152" t="s">
        <v>261</v>
      </c>
      <c r="D53" s="148" t="s">
        <v>259</v>
      </c>
      <c r="E53" s="146" t="s">
        <v>260</v>
      </c>
      <c r="F53" s="145"/>
      <c r="G53" s="149"/>
      <c r="H53" s="150">
        <v>30000</v>
      </c>
      <c r="I53" s="151"/>
      <c r="J53" s="89" t="s">
        <v>1640</v>
      </c>
      <c r="K53" s="159" t="s">
        <v>1556</v>
      </c>
    </row>
    <row r="54" spans="1:11" ht="77.25" customHeight="1">
      <c r="A54" s="4" t="s">
        <v>118</v>
      </c>
      <c r="B54" s="133" t="s">
        <v>262</v>
      </c>
      <c r="C54" s="131" t="s">
        <v>265</v>
      </c>
      <c r="D54" s="132" t="s">
        <v>263</v>
      </c>
      <c r="E54" s="133" t="s">
        <v>264</v>
      </c>
      <c r="F54" s="134"/>
      <c r="G54" s="135"/>
      <c r="H54" s="136">
        <v>150000</v>
      </c>
      <c r="I54" s="137"/>
      <c r="J54" s="89" t="s">
        <v>1641</v>
      </c>
      <c r="K54" s="159" t="s">
        <v>1557</v>
      </c>
    </row>
    <row r="55" spans="1:11" ht="96" customHeight="1">
      <c r="A55" s="4" t="s">
        <v>119</v>
      </c>
      <c r="B55" s="133" t="s">
        <v>266</v>
      </c>
      <c r="C55" s="131" t="s">
        <v>269</v>
      </c>
      <c r="D55" s="132" t="s">
        <v>267</v>
      </c>
      <c r="E55" s="133" t="s">
        <v>268</v>
      </c>
      <c r="F55" s="134"/>
      <c r="G55" s="135"/>
      <c r="H55" s="136">
        <v>70000</v>
      </c>
      <c r="I55" s="137"/>
      <c r="J55" s="89" t="s">
        <v>1642</v>
      </c>
      <c r="K55" s="159" t="s">
        <v>1558</v>
      </c>
    </row>
    <row r="56" spans="1:11" ht="74.25" customHeight="1">
      <c r="A56" s="4" t="s">
        <v>120</v>
      </c>
      <c r="B56" s="146" t="s">
        <v>273</v>
      </c>
      <c r="C56" s="152" t="s">
        <v>272</v>
      </c>
      <c r="D56" s="148" t="s">
        <v>270</v>
      </c>
      <c r="E56" s="146" t="s">
        <v>271</v>
      </c>
      <c r="F56" s="145"/>
      <c r="G56" s="149"/>
      <c r="H56" s="150">
        <v>40000</v>
      </c>
      <c r="I56" s="151"/>
      <c r="J56" s="89" t="s">
        <v>1643</v>
      </c>
      <c r="K56" s="159" t="s">
        <v>1559</v>
      </c>
    </row>
    <row r="57" spans="1:11" ht="54.75" customHeight="1">
      <c r="A57" s="4" t="s">
        <v>121</v>
      </c>
      <c r="B57" s="194" t="s">
        <v>274</v>
      </c>
      <c r="C57" s="57" t="s">
        <v>277</v>
      </c>
      <c r="D57" s="63" t="s">
        <v>275</v>
      </c>
      <c r="E57" s="194" t="s">
        <v>276</v>
      </c>
      <c r="F57" s="191"/>
      <c r="G57" s="6"/>
      <c r="H57" s="10">
        <v>40000</v>
      </c>
      <c r="I57" s="17"/>
      <c r="J57" s="89" t="s">
        <v>1644</v>
      </c>
      <c r="K57" s="159" t="s">
        <v>1560</v>
      </c>
    </row>
    <row r="58" spans="1:11" ht="66.75" customHeight="1">
      <c r="A58" s="4" t="s">
        <v>122</v>
      </c>
      <c r="B58" s="133" t="s">
        <v>278</v>
      </c>
      <c r="C58" s="131" t="s">
        <v>285</v>
      </c>
      <c r="D58" s="132" t="s">
        <v>279</v>
      </c>
      <c r="E58" s="155" t="s">
        <v>280</v>
      </c>
      <c r="F58" s="134"/>
      <c r="G58" s="135"/>
      <c r="H58" s="136">
        <v>70000</v>
      </c>
      <c r="I58" s="137"/>
      <c r="J58" s="89" t="s">
        <v>1645</v>
      </c>
      <c r="K58" s="159" t="s">
        <v>1561</v>
      </c>
    </row>
    <row r="59" spans="1:11" ht="86.25" customHeight="1">
      <c r="A59" s="4" t="s">
        <v>123</v>
      </c>
      <c r="B59" s="133" t="s">
        <v>281</v>
      </c>
      <c r="C59" s="131" t="s">
        <v>284</v>
      </c>
      <c r="D59" s="132" t="s">
        <v>282</v>
      </c>
      <c r="E59" s="133" t="s">
        <v>283</v>
      </c>
      <c r="F59" s="134"/>
      <c r="G59" s="135"/>
      <c r="H59" s="136">
        <v>70000</v>
      </c>
      <c r="I59" s="137"/>
      <c r="J59" s="89" t="s">
        <v>1646</v>
      </c>
      <c r="K59" s="159" t="s">
        <v>1562</v>
      </c>
    </row>
    <row r="60" spans="1:11" ht="85.5" customHeight="1">
      <c r="A60" s="4" t="s">
        <v>124</v>
      </c>
      <c r="B60" s="133" t="s">
        <v>286</v>
      </c>
      <c r="C60" s="131" t="s">
        <v>289</v>
      </c>
      <c r="D60" s="132" t="s">
        <v>287</v>
      </c>
      <c r="E60" s="133" t="s">
        <v>288</v>
      </c>
      <c r="F60" s="134"/>
      <c r="G60" s="135"/>
      <c r="H60" s="136">
        <v>70000</v>
      </c>
      <c r="I60" s="137"/>
      <c r="J60" s="89" t="s">
        <v>1647</v>
      </c>
      <c r="K60" s="159" t="s">
        <v>1563</v>
      </c>
    </row>
    <row r="61" spans="1:11" ht="51.75" customHeight="1">
      <c r="A61" s="4" t="s">
        <v>125</v>
      </c>
      <c r="B61" s="133" t="s">
        <v>290</v>
      </c>
      <c r="C61" s="131" t="s">
        <v>293</v>
      </c>
      <c r="D61" s="132" t="s">
        <v>291</v>
      </c>
      <c r="E61" s="133" t="s">
        <v>292</v>
      </c>
      <c r="F61" s="134"/>
      <c r="G61" s="135"/>
      <c r="H61" s="136">
        <v>50000</v>
      </c>
      <c r="I61" s="137"/>
      <c r="J61" s="89" t="s">
        <v>1648</v>
      </c>
      <c r="K61" s="159" t="s">
        <v>1564</v>
      </c>
    </row>
    <row r="62" spans="1:11" ht="84" customHeight="1">
      <c r="A62" s="4" t="s">
        <v>126</v>
      </c>
      <c r="B62" s="133" t="s">
        <v>297</v>
      </c>
      <c r="C62" s="131" t="s">
        <v>296</v>
      </c>
      <c r="D62" s="132" t="s">
        <v>294</v>
      </c>
      <c r="E62" s="133" t="s">
        <v>295</v>
      </c>
      <c r="F62" s="134"/>
      <c r="G62" s="135"/>
      <c r="H62" s="136">
        <v>180000</v>
      </c>
      <c r="I62" s="137"/>
      <c r="J62" s="89" t="s">
        <v>1649</v>
      </c>
      <c r="K62" s="159" t="s">
        <v>1565</v>
      </c>
    </row>
    <row r="63" spans="1:11" ht="69" customHeight="1">
      <c r="A63" s="4" t="s">
        <v>127</v>
      </c>
      <c r="B63" s="140" t="s">
        <v>298</v>
      </c>
      <c r="C63" s="153" t="s">
        <v>301</v>
      </c>
      <c r="D63" s="141" t="s">
        <v>299</v>
      </c>
      <c r="E63" s="140" t="s">
        <v>300</v>
      </c>
      <c r="F63" s="139"/>
      <c r="G63" s="142"/>
      <c r="H63" s="143">
        <v>50000</v>
      </c>
      <c r="I63" s="144"/>
      <c r="J63" s="89" t="s">
        <v>1650</v>
      </c>
      <c r="K63" s="159" t="s">
        <v>1566</v>
      </c>
    </row>
    <row r="64" spans="1:11" ht="94.5" customHeight="1" thickBot="1">
      <c r="A64" s="4" t="s">
        <v>128</v>
      </c>
      <c r="B64" s="194" t="s">
        <v>1365</v>
      </c>
      <c r="C64" s="70" t="s">
        <v>304</v>
      </c>
      <c r="D64" s="63" t="s">
        <v>302</v>
      </c>
      <c r="E64" s="194" t="s">
        <v>303</v>
      </c>
      <c r="F64" s="191"/>
      <c r="G64" s="6"/>
      <c r="H64" s="10">
        <v>30000</v>
      </c>
      <c r="I64" s="17"/>
      <c r="J64" s="89" t="s">
        <v>1651</v>
      </c>
      <c r="K64" s="159" t="s">
        <v>1567</v>
      </c>
    </row>
    <row r="65" spans="1:14" ht="42" customHeight="1" thickBot="1">
      <c r="A65" s="99"/>
      <c r="B65" s="204"/>
      <c r="C65" s="204"/>
      <c r="D65" s="204"/>
      <c r="E65" s="204"/>
      <c r="F65" s="205"/>
      <c r="G65" s="36"/>
      <c r="H65" s="107">
        <f>SUM(H17:H64)</f>
        <v>5419500</v>
      </c>
      <c r="I65" s="37"/>
      <c r="J65" s="219"/>
      <c r="K65" s="220"/>
    </row>
    <row r="66" spans="1:14" ht="75.75" customHeight="1">
      <c r="A66" s="4" t="s">
        <v>129</v>
      </c>
      <c r="B66" s="78" t="s">
        <v>306</v>
      </c>
      <c r="C66" s="103" t="s">
        <v>1287</v>
      </c>
      <c r="D66" s="62" t="s">
        <v>35</v>
      </c>
      <c r="E66" s="167" t="s">
        <v>1492</v>
      </c>
      <c r="F66" s="199"/>
      <c r="G66" s="38"/>
      <c r="H66" s="39">
        <v>90000</v>
      </c>
      <c r="I66" s="40"/>
      <c r="J66" s="88" t="s">
        <v>1494</v>
      </c>
      <c r="K66" s="158" t="s">
        <v>1568</v>
      </c>
      <c r="L66" s="104">
        <f>G69+G72+G73+G76+G77+G78</f>
        <v>53500</v>
      </c>
      <c r="M66" s="39">
        <f>H69+H72+H73+H76+H77+H78</f>
        <v>550000</v>
      </c>
      <c r="N66" s="40">
        <f>I69+I72+I73+I76+I77+I78</f>
        <v>0</v>
      </c>
    </row>
    <row r="67" spans="1:14" ht="96.75" customHeight="1">
      <c r="A67" s="4" t="s">
        <v>130</v>
      </c>
      <c r="B67" s="79" t="s">
        <v>307</v>
      </c>
      <c r="C67" s="82" t="s">
        <v>1287</v>
      </c>
      <c r="D67" s="63" t="s">
        <v>35</v>
      </c>
      <c r="E67" s="198" t="s">
        <v>1493</v>
      </c>
      <c r="F67" s="191"/>
      <c r="G67" s="6"/>
      <c r="H67" s="10">
        <v>150000</v>
      </c>
      <c r="I67" s="17"/>
      <c r="J67" s="126" t="s">
        <v>1494</v>
      </c>
      <c r="K67" s="159" t="s">
        <v>1568</v>
      </c>
    </row>
    <row r="68" spans="1:14" ht="95.25" customHeight="1" thickBot="1">
      <c r="A68" s="4" t="s">
        <v>131</v>
      </c>
      <c r="B68" s="80" t="s">
        <v>308</v>
      </c>
      <c r="C68" s="185" t="s">
        <v>1287</v>
      </c>
      <c r="D68" s="64" t="s">
        <v>35</v>
      </c>
      <c r="E68" s="198" t="s">
        <v>1493</v>
      </c>
      <c r="F68" s="192"/>
      <c r="G68" s="48"/>
      <c r="H68" s="49">
        <v>150000</v>
      </c>
      <c r="I68" s="50"/>
      <c r="J68" s="126" t="s">
        <v>1494</v>
      </c>
      <c r="K68" s="159" t="s">
        <v>1569</v>
      </c>
    </row>
    <row r="69" spans="1:14" ht="54" customHeight="1" thickBot="1">
      <c r="A69" s="99"/>
      <c r="B69" s="210"/>
      <c r="C69" s="210"/>
      <c r="D69" s="210"/>
      <c r="E69" s="210"/>
      <c r="F69" s="211"/>
      <c r="G69" s="168">
        <f>SUM(G66:G68)</f>
        <v>0</v>
      </c>
      <c r="H69" s="169">
        <f t="shared" ref="H69:I69" si="7">SUM(H66:H68)</f>
        <v>390000</v>
      </c>
      <c r="I69" s="170">
        <f t="shared" si="7"/>
        <v>0</v>
      </c>
      <c r="J69" s="214"/>
      <c r="K69" s="215"/>
    </row>
    <row r="70" spans="1:14" ht="232.5" customHeight="1">
      <c r="A70" s="4" t="s">
        <v>132</v>
      </c>
      <c r="B70" s="78" t="s">
        <v>309</v>
      </c>
      <c r="C70" s="103" t="s">
        <v>1287</v>
      </c>
      <c r="D70" s="62" t="s">
        <v>310</v>
      </c>
      <c r="E70" s="198" t="s">
        <v>311</v>
      </c>
      <c r="F70" s="199"/>
      <c r="G70" s="38">
        <v>14000</v>
      </c>
      <c r="H70" s="39"/>
      <c r="I70" s="40"/>
      <c r="J70" s="88" t="s">
        <v>1494</v>
      </c>
      <c r="K70" s="158" t="s">
        <v>1570</v>
      </c>
    </row>
    <row r="71" spans="1:14" ht="82.5" customHeight="1" thickBot="1">
      <c r="A71" s="51" t="s">
        <v>133</v>
      </c>
      <c r="B71" s="80" t="s">
        <v>312</v>
      </c>
      <c r="C71" s="81" t="s">
        <v>1287</v>
      </c>
      <c r="D71" s="64" t="s">
        <v>313</v>
      </c>
      <c r="E71" s="198" t="s">
        <v>314</v>
      </c>
      <c r="F71" s="192"/>
      <c r="G71" s="48">
        <v>9500</v>
      </c>
      <c r="H71" s="49"/>
      <c r="I71" s="50"/>
      <c r="J71" s="126" t="s">
        <v>1494</v>
      </c>
      <c r="K71" s="160" t="s">
        <v>1571</v>
      </c>
    </row>
    <row r="72" spans="1:14" ht="48.75" customHeight="1" thickBot="1">
      <c r="A72" s="99"/>
      <c r="B72" s="204"/>
      <c r="C72" s="204"/>
      <c r="D72" s="204"/>
      <c r="E72" s="204"/>
      <c r="F72" s="205"/>
      <c r="G72" s="116">
        <f>SUM(G70:G71)</f>
        <v>23500</v>
      </c>
      <c r="H72" s="171">
        <f t="shared" ref="H72:I72" si="8">SUM(H70:H71)</f>
        <v>0</v>
      </c>
      <c r="I72" s="170">
        <f t="shared" si="8"/>
        <v>0</v>
      </c>
      <c r="J72" s="219"/>
      <c r="K72" s="220"/>
    </row>
    <row r="73" spans="1:14" ht="145.5" customHeight="1" thickBot="1">
      <c r="A73" s="4" t="s">
        <v>134</v>
      </c>
      <c r="B73" s="121" t="s">
        <v>315</v>
      </c>
      <c r="C73" s="120" t="s">
        <v>1287</v>
      </c>
      <c r="D73" s="61" t="s">
        <v>316</v>
      </c>
      <c r="E73" s="28" t="s">
        <v>317</v>
      </c>
      <c r="F73" s="43"/>
      <c r="G73" s="108">
        <v>20000</v>
      </c>
      <c r="H73" s="45"/>
      <c r="I73" s="46"/>
      <c r="J73" s="87" t="s">
        <v>1494</v>
      </c>
      <c r="K73" s="157" t="s">
        <v>1570</v>
      </c>
    </row>
    <row r="74" spans="1:14" ht="102" customHeight="1">
      <c r="A74" s="4" t="s">
        <v>135</v>
      </c>
      <c r="B74" s="78" t="s">
        <v>1254</v>
      </c>
      <c r="C74" s="103" t="s">
        <v>1287</v>
      </c>
      <c r="D74" s="62" t="s">
        <v>318</v>
      </c>
      <c r="E74" s="195" t="s">
        <v>319</v>
      </c>
      <c r="F74" s="199"/>
      <c r="G74" s="38"/>
      <c r="H74" s="39">
        <v>60000</v>
      </c>
      <c r="I74" s="40"/>
      <c r="J74" s="88" t="s">
        <v>1494</v>
      </c>
      <c r="K74" s="158" t="s">
        <v>1570</v>
      </c>
    </row>
    <row r="75" spans="1:14" ht="81" customHeight="1">
      <c r="A75" s="181" t="s">
        <v>136</v>
      </c>
      <c r="B75" s="80" t="s">
        <v>320</v>
      </c>
      <c r="C75" s="81" t="s">
        <v>1287</v>
      </c>
      <c r="D75" s="64" t="s">
        <v>321</v>
      </c>
      <c r="E75" s="234" t="s">
        <v>1286</v>
      </c>
      <c r="F75" s="192"/>
      <c r="G75" s="48"/>
      <c r="H75" s="49">
        <v>50000</v>
      </c>
      <c r="I75" s="50"/>
      <c r="J75" s="126" t="s">
        <v>1494</v>
      </c>
      <c r="K75" s="172" t="s">
        <v>1570</v>
      </c>
    </row>
    <row r="76" spans="1:14" ht="39" customHeight="1" thickBot="1">
      <c r="A76" s="95"/>
      <c r="B76" s="196"/>
      <c r="C76" s="196"/>
      <c r="D76" s="196"/>
      <c r="E76" s="196"/>
      <c r="F76" s="197"/>
      <c r="G76" s="114">
        <f>SUM(G74:G75)</f>
        <v>0</v>
      </c>
      <c r="H76" s="107">
        <f>SUM(H74:H75)</f>
        <v>110000</v>
      </c>
      <c r="I76" s="115">
        <f>SUM(I74:I75)</f>
        <v>0</v>
      </c>
      <c r="J76" s="214"/>
      <c r="K76" s="215"/>
    </row>
    <row r="77" spans="1:14" ht="101.25" customHeight="1" thickBot="1">
      <c r="A77" s="4" t="s">
        <v>137</v>
      </c>
      <c r="B77" s="28" t="s">
        <v>322</v>
      </c>
      <c r="C77" s="120" t="s">
        <v>1287</v>
      </c>
      <c r="D77" s="61" t="s">
        <v>323</v>
      </c>
      <c r="E77" s="28" t="s">
        <v>324</v>
      </c>
      <c r="F77" s="43"/>
      <c r="G77" s="108">
        <v>10000</v>
      </c>
      <c r="H77" s="45"/>
      <c r="I77" s="46"/>
      <c r="J77" s="87" t="s">
        <v>1494</v>
      </c>
      <c r="K77" s="157" t="s">
        <v>1570</v>
      </c>
    </row>
    <row r="78" spans="1:14" ht="100.5" customHeight="1" thickBot="1">
      <c r="A78" s="4" t="s">
        <v>138</v>
      </c>
      <c r="B78" s="121" t="s">
        <v>381</v>
      </c>
      <c r="C78" s="120" t="s">
        <v>1287</v>
      </c>
      <c r="D78" s="61" t="s">
        <v>325</v>
      </c>
      <c r="E78" s="28" t="s">
        <v>326</v>
      </c>
      <c r="F78" s="43"/>
      <c r="G78" s="108"/>
      <c r="H78" s="110">
        <v>50000</v>
      </c>
      <c r="I78" s="109"/>
      <c r="J78" s="87" t="s">
        <v>1494</v>
      </c>
      <c r="K78" s="157" t="s">
        <v>1570</v>
      </c>
    </row>
    <row r="79" spans="1:14" ht="95.25" customHeight="1" thickBot="1">
      <c r="A79" s="4" t="s">
        <v>139</v>
      </c>
      <c r="B79" s="121" t="s">
        <v>382</v>
      </c>
      <c r="C79" s="120" t="s">
        <v>1289</v>
      </c>
      <c r="D79" s="61" t="s">
        <v>327</v>
      </c>
      <c r="E79" s="28" t="s">
        <v>1288</v>
      </c>
      <c r="F79" s="43"/>
      <c r="G79" s="108">
        <v>40000</v>
      </c>
      <c r="H79" s="45"/>
      <c r="I79" s="46"/>
      <c r="J79" s="87" t="s">
        <v>1494</v>
      </c>
      <c r="K79" s="157" t="s">
        <v>1570</v>
      </c>
      <c r="L79" s="104">
        <f>G79+SUM(G80:G95)</f>
        <v>74500</v>
      </c>
      <c r="M79" s="45">
        <f>H79+SUM(H80:H95)</f>
        <v>6319000</v>
      </c>
      <c r="N79" s="46">
        <f t="shared" ref="N79" si="9">I79+SUM(I80:I95)</f>
        <v>0</v>
      </c>
    </row>
    <row r="80" spans="1:14" ht="89.25" customHeight="1">
      <c r="A80" s="4" t="s">
        <v>140</v>
      </c>
      <c r="B80" s="78" t="s">
        <v>328</v>
      </c>
      <c r="C80" s="69" t="s">
        <v>329</v>
      </c>
      <c r="D80" s="62" t="s">
        <v>49</v>
      </c>
      <c r="E80" s="195" t="s">
        <v>1290</v>
      </c>
      <c r="F80" s="195" t="s">
        <v>1495</v>
      </c>
      <c r="G80" s="38"/>
      <c r="H80" s="39">
        <v>4500000</v>
      </c>
      <c r="I80" s="40"/>
      <c r="J80" s="124" t="s">
        <v>1491</v>
      </c>
      <c r="K80" s="159" t="s">
        <v>1573</v>
      </c>
    </row>
    <row r="81" spans="1:14" ht="73.5" customHeight="1">
      <c r="A81" s="4" t="s">
        <v>141</v>
      </c>
      <c r="B81" s="79" t="s">
        <v>383</v>
      </c>
      <c r="C81" s="70" t="s">
        <v>384</v>
      </c>
      <c r="D81" s="63" t="s">
        <v>49</v>
      </c>
      <c r="E81" s="194" t="s">
        <v>385</v>
      </c>
      <c r="F81" s="191"/>
      <c r="G81" s="6"/>
      <c r="H81" s="10">
        <v>500000</v>
      </c>
      <c r="I81" s="17"/>
      <c r="J81" s="123" t="s">
        <v>1491</v>
      </c>
      <c r="K81" s="159" t="s">
        <v>1573</v>
      </c>
    </row>
    <row r="82" spans="1:14" ht="69" customHeight="1">
      <c r="A82" s="4" t="s">
        <v>142</v>
      </c>
      <c r="B82" s="79" t="s">
        <v>386</v>
      </c>
      <c r="C82" s="70" t="s">
        <v>387</v>
      </c>
      <c r="D82" s="63" t="s">
        <v>49</v>
      </c>
      <c r="E82" s="194" t="s">
        <v>388</v>
      </c>
      <c r="F82" s="191"/>
      <c r="G82" s="6"/>
      <c r="H82" s="10">
        <v>500000</v>
      </c>
      <c r="I82" s="17"/>
      <c r="J82" s="182" t="s">
        <v>1491</v>
      </c>
      <c r="K82" s="159" t="s">
        <v>1572</v>
      </c>
    </row>
    <row r="83" spans="1:14" ht="87" customHeight="1">
      <c r="A83" s="4" t="s">
        <v>143</v>
      </c>
      <c r="B83" s="79" t="s">
        <v>330</v>
      </c>
      <c r="C83" s="82" t="s">
        <v>1291</v>
      </c>
      <c r="D83" s="63" t="s">
        <v>49</v>
      </c>
      <c r="E83" s="194" t="s">
        <v>331</v>
      </c>
      <c r="F83" s="191"/>
      <c r="G83" s="6"/>
      <c r="H83" s="10">
        <v>60000</v>
      </c>
      <c r="I83" s="17"/>
      <c r="J83" s="89" t="s">
        <v>1490</v>
      </c>
      <c r="K83" s="159" t="s">
        <v>1573</v>
      </c>
    </row>
    <row r="84" spans="1:14" ht="82.5" customHeight="1">
      <c r="A84" s="4" t="s">
        <v>144</v>
      </c>
      <c r="B84" s="79" t="s">
        <v>332</v>
      </c>
      <c r="C84" s="70" t="s">
        <v>421</v>
      </c>
      <c r="D84" s="63" t="s">
        <v>49</v>
      </c>
      <c r="E84" s="194" t="s">
        <v>1292</v>
      </c>
      <c r="F84" s="191"/>
      <c r="G84" s="6"/>
      <c r="H84" s="10">
        <v>200000</v>
      </c>
      <c r="I84" s="17"/>
      <c r="J84" s="89" t="s">
        <v>1490</v>
      </c>
      <c r="K84" s="159" t="s">
        <v>1574</v>
      </c>
    </row>
    <row r="85" spans="1:14" ht="75.75" customHeight="1">
      <c r="A85" s="4" t="s">
        <v>425</v>
      </c>
      <c r="B85" s="79" t="s">
        <v>333</v>
      </c>
      <c r="C85" s="70" t="s">
        <v>424</v>
      </c>
      <c r="D85" s="63" t="s">
        <v>334</v>
      </c>
      <c r="E85" s="194" t="s">
        <v>423</v>
      </c>
      <c r="F85" s="191"/>
      <c r="G85" s="6">
        <v>4500</v>
      </c>
      <c r="H85" s="10"/>
      <c r="I85" s="17"/>
      <c r="J85" s="89" t="s">
        <v>1490</v>
      </c>
      <c r="K85" s="159" t="s">
        <v>1575</v>
      </c>
    </row>
    <row r="86" spans="1:14" ht="72.75" customHeight="1">
      <c r="A86" s="4" t="s">
        <v>426</v>
      </c>
      <c r="B86" s="79" t="s">
        <v>416</v>
      </c>
      <c r="C86" s="82" t="s">
        <v>1293</v>
      </c>
      <c r="D86" s="63" t="s">
        <v>335</v>
      </c>
      <c r="E86" s="194" t="s">
        <v>336</v>
      </c>
      <c r="F86" s="191"/>
      <c r="G86" s="6">
        <v>30000</v>
      </c>
      <c r="H86" s="10"/>
      <c r="I86" s="17"/>
      <c r="J86" s="89" t="s">
        <v>1490</v>
      </c>
      <c r="K86" s="159" t="s">
        <v>1576</v>
      </c>
    </row>
    <row r="87" spans="1:14" ht="61.5" customHeight="1">
      <c r="A87" s="4" t="s">
        <v>427</v>
      </c>
      <c r="B87" s="79" t="s">
        <v>337</v>
      </c>
      <c r="C87" s="70" t="s">
        <v>414</v>
      </c>
      <c r="D87" s="63" t="s">
        <v>338</v>
      </c>
      <c r="E87" s="194" t="s">
        <v>339</v>
      </c>
      <c r="F87" s="191"/>
      <c r="G87" s="6"/>
      <c r="H87" s="10">
        <v>130000</v>
      </c>
      <c r="I87" s="17"/>
      <c r="J87" s="89" t="s">
        <v>1490</v>
      </c>
      <c r="K87" s="159" t="s">
        <v>1577</v>
      </c>
    </row>
    <row r="88" spans="1:14" ht="123" customHeight="1">
      <c r="A88" s="4" t="s">
        <v>428</v>
      </c>
      <c r="B88" s="79" t="s">
        <v>340</v>
      </c>
      <c r="C88" s="70" t="s">
        <v>419</v>
      </c>
      <c r="D88" s="63" t="s">
        <v>341</v>
      </c>
      <c r="E88" s="194" t="s">
        <v>342</v>
      </c>
      <c r="F88" s="191"/>
      <c r="G88" s="6"/>
      <c r="H88" s="10">
        <v>115000</v>
      </c>
      <c r="I88" s="17"/>
      <c r="J88" s="89" t="s">
        <v>1490</v>
      </c>
      <c r="K88" s="159" t="s">
        <v>1578</v>
      </c>
    </row>
    <row r="89" spans="1:14" ht="68.25" customHeight="1">
      <c r="A89" s="4" t="s">
        <v>429</v>
      </c>
      <c r="B89" s="79" t="s">
        <v>343</v>
      </c>
      <c r="C89" s="70" t="s">
        <v>415</v>
      </c>
      <c r="D89" s="63" t="s">
        <v>344</v>
      </c>
      <c r="E89" s="194" t="s">
        <v>345</v>
      </c>
      <c r="F89" s="191"/>
      <c r="G89" s="6"/>
      <c r="H89" s="10">
        <v>70000</v>
      </c>
      <c r="I89" s="17"/>
      <c r="J89" s="89" t="s">
        <v>1490</v>
      </c>
      <c r="K89" s="159" t="s">
        <v>1579</v>
      </c>
    </row>
    <row r="90" spans="1:14" ht="84" customHeight="1">
      <c r="A90" s="4" t="s">
        <v>430</v>
      </c>
      <c r="B90" s="79" t="s">
        <v>346</v>
      </c>
      <c r="C90" s="70" t="s">
        <v>418</v>
      </c>
      <c r="D90" s="63" t="s">
        <v>347</v>
      </c>
      <c r="E90" s="194" t="s">
        <v>348</v>
      </c>
      <c r="F90" s="191"/>
      <c r="G90" s="6"/>
      <c r="H90" s="10">
        <v>38000</v>
      </c>
      <c r="I90" s="17"/>
      <c r="J90" s="89" t="s">
        <v>1490</v>
      </c>
      <c r="K90" s="159" t="s">
        <v>1580</v>
      </c>
    </row>
    <row r="91" spans="1:14" ht="60.75" customHeight="1">
      <c r="A91" s="4" t="s">
        <v>431</v>
      </c>
      <c r="B91" s="79" t="s">
        <v>349</v>
      </c>
      <c r="C91" s="70" t="s">
        <v>422</v>
      </c>
      <c r="D91" s="63" t="s">
        <v>350</v>
      </c>
      <c r="E91" s="194" t="s">
        <v>1294</v>
      </c>
      <c r="F91" s="191"/>
      <c r="G91" s="6"/>
      <c r="H91" s="10">
        <v>30000</v>
      </c>
      <c r="I91" s="17"/>
      <c r="J91" s="89" t="s">
        <v>1490</v>
      </c>
      <c r="K91" s="159" t="s">
        <v>1581</v>
      </c>
    </row>
    <row r="92" spans="1:14" ht="64.5" customHeight="1">
      <c r="A92" s="4" t="s">
        <v>432</v>
      </c>
      <c r="B92" s="79" t="s">
        <v>351</v>
      </c>
      <c r="C92" s="70" t="s">
        <v>420</v>
      </c>
      <c r="D92" s="63" t="s">
        <v>352</v>
      </c>
      <c r="E92" s="194" t="s">
        <v>353</v>
      </c>
      <c r="F92" s="191"/>
      <c r="G92" s="6"/>
      <c r="H92" s="10">
        <v>86000</v>
      </c>
      <c r="I92" s="17"/>
      <c r="J92" s="89" t="s">
        <v>1490</v>
      </c>
      <c r="K92" s="159" t="s">
        <v>1582</v>
      </c>
    </row>
    <row r="93" spans="1:14" ht="52.5" customHeight="1">
      <c r="A93" s="4" t="s">
        <v>433</v>
      </c>
      <c r="B93" s="79" t="s">
        <v>1295</v>
      </c>
      <c r="C93" s="70" t="s">
        <v>413</v>
      </c>
      <c r="D93" s="63" t="s">
        <v>354</v>
      </c>
      <c r="E93" s="194" t="s">
        <v>355</v>
      </c>
      <c r="F93" s="191"/>
      <c r="G93" s="6"/>
      <c r="H93" s="10">
        <v>60000</v>
      </c>
      <c r="I93" s="17"/>
      <c r="J93" s="89" t="s">
        <v>1490</v>
      </c>
      <c r="K93" s="159" t="s">
        <v>1583</v>
      </c>
    </row>
    <row r="94" spans="1:14" ht="93.75" customHeight="1">
      <c r="A94" s="4" t="s">
        <v>434</v>
      </c>
      <c r="B94" s="79" t="s">
        <v>356</v>
      </c>
      <c r="C94" s="70" t="s">
        <v>389</v>
      </c>
      <c r="D94" s="63" t="s">
        <v>357</v>
      </c>
      <c r="E94" s="194" t="s">
        <v>390</v>
      </c>
      <c r="F94" s="191"/>
      <c r="G94" s="6"/>
      <c r="H94" s="10">
        <v>15000</v>
      </c>
      <c r="I94" s="17"/>
      <c r="J94" s="89" t="s">
        <v>1490</v>
      </c>
      <c r="K94" s="159" t="s">
        <v>1584</v>
      </c>
    </row>
    <row r="95" spans="1:14" ht="69.75" customHeight="1">
      <c r="A95" s="4" t="s">
        <v>435</v>
      </c>
      <c r="B95" s="79" t="s">
        <v>358</v>
      </c>
      <c r="C95" s="70" t="s">
        <v>391</v>
      </c>
      <c r="D95" s="63" t="s">
        <v>359</v>
      </c>
      <c r="E95" s="194" t="s">
        <v>392</v>
      </c>
      <c r="F95" s="191"/>
      <c r="G95" s="6"/>
      <c r="H95" s="10">
        <v>15000</v>
      </c>
      <c r="I95" s="17"/>
      <c r="J95" s="89" t="s">
        <v>1490</v>
      </c>
      <c r="K95" s="159" t="s">
        <v>1585</v>
      </c>
    </row>
    <row r="96" spans="1:14" ht="78.75" customHeight="1">
      <c r="A96" s="4" t="s">
        <v>436</v>
      </c>
      <c r="B96" s="79" t="s">
        <v>1296</v>
      </c>
      <c r="C96" s="70" t="s">
        <v>417</v>
      </c>
      <c r="D96" s="63" t="s">
        <v>360</v>
      </c>
      <c r="E96" s="194" t="s">
        <v>361</v>
      </c>
      <c r="F96" s="191"/>
      <c r="G96" s="6"/>
      <c r="H96" s="10">
        <v>85000</v>
      </c>
      <c r="I96" s="17"/>
      <c r="J96" s="89" t="s">
        <v>1490</v>
      </c>
      <c r="K96" s="159" t="s">
        <v>1586</v>
      </c>
      <c r="L96" s="104">
        <f>SUM(G96:G108)</f>
        <v>0</v>
      </c>
      <c r="M96" s="10">
        <f>SUM(H96:H108)</f>
        <v>209000</v>
      </c>
      <c r="N96" s="17">
        <f t="shared" ref="N96" si="10">SUM(I96:I108)</f>
        <v>0</v>
      </c>
    </row>
    <row r="97" spans="1:14" ht="90" customHeight="1">
      <c r="A97" s="4" t="s">
        <v>437</v>
      </c>
      <c r="B97" s="79" t="s">
        <v>1297</v>
      </c>
      <c r="C97" s="70" t="s">
        <v>398</v>
      </c>
      <c r="D97" s="63" t="s">
        <v>362</v>
      </c>
      <c r="E97" s="194" t="s">
        <v>397</v>
      </c>
      <c r="F97" s="191"/>
      <c r="G97" s="6"/>
      <c r="H97" s="10">
        <v>12000</v>
      </c>
      <c r="I97" s="17"/>
      <c r="J97" s="89" t="s">
        <v>1490</v>
      </c>
      <c r="K97" s="159" t="s">
        <v>1587</v>
      </c>
    </row>
    <row r="98" spans="1:14" ht="59.25" customHeight="1">
      <c r="A98" s="4" t="s">
        <v>438</v>
      </c>
      <c r="B98" s="79" t="s">
        <v>1298</v>
      </c>
      <c r="C98" s="70" t="s">
        <v>409</v>
      </c>
      <c r="D98" s="63" t="s">
        <v>363</v>
      </c>
      <c r="E98" s="194" t="s">
        <v>364</v>
      </c>
      <c r="F98" s="191"/>
      <c r="G98" s="6"/>
      <c r="H98" s="10">
        <v>15000</v>
      </c>
      <c r="I98" s="17"/>
      <c r="J98" s="89" t="s">
        <v>1490</v>
      </c>
      <c r="K98" s="159" t="s">
        <v>1588</v>
      </c>
    </row>
    <row r="99" spans="1:14" ht="64.5" customHeight="1">
      <c r="A99" s="4" t="s">
        <v>439</v>
      </c>
      <c r="B99" s="79" t="s">
        <v>407</v>
      </c>
      <c r="C99" s="70" t="s">
        <v>406</v>
      </c>
      <c r="D99" s="63" t="s">
        <v>365</v>
      </c>
      <c r="E99" s="194" t="s">
        <v>366</v>
      </c>
      <c r="F99" s="191"/>
      <c r="G99" s="6"/>
      <c r="H99" s="10">
        <v>20000</v>
      </c>
      <c r="I99" s="17"/>
      <c r="J99" s="89" t="s">
        <v>1490</v>
      </c>
      <c r="K99" s="159" t="s">
        <v>1589</v>
      </c>
    </row>
    <row r="100" spans="1:14" ht="101.25" customHeight="1">
      <c r="A100" s="4" t="s">
        <v>440</v>
      </c>
      <c r="B100" s="79" t="s">
        <v>367</v>
      </c>
      <c r="C100" s="70" t="s">
        <v>395</v>
      </c>
      <c r="D100" s="63" t="s">
        <v>368</v>
      </c>
      <c r="E100" s="194" t="s">
        <v>396</v>
      </c>
      <c r="F100" s="191"/>
      <c r="G100" s="6"/>
      <c r="H100" s="10">
        <v>30000</v>
      </c>
      <c r="I100" s="17"/>
      <c r="J100" s="89" t="s">
        <v>1490</v>
      </c>
      <c r="K100" s="159" t="s">
        <v>1590</v>
      </c>
    </row>
    <row r="101" spans="1:14" ht="77.25" customHeight="1">
      <c r="A101" s="4" t="s">
        <v>441</v>
      </c>
      <c r="B101" s="79" t="s">
        <v>369</v>
      </c>
      <c r="C101" s="70" t="s">
        <v>394</v>
      </c>
      <c r="D101" s="63" t="s">
        <v>370</v>
      </c>
      <c r="E101" s="194" t="s">
        <v>393</v>
      </c>
      <c r="F101" s="191"/>
      <c r="G101" s="6"/>
      <c r="H101" s="10">
        <v>15000</v>
      </c>
      <c r="I101" s="17"/>
      <c r="J101" s="89" t="s">
        <v>1490</v>
      </c>
      <c r="K101" s="159" t="s">
        <v>1591</v>
      </c>
    </row>
    <row r="102" spans="1:14" ht="75" customHeight="1">
      <c r="A102" s="4" t="s">
        <v>442</v>
      </c>
      <c r="B102" s="79" t="s">
        <v>371</v>
      </c>
      <c r="C102" s="70" t="s">
        <v>404</v>
      </c>
      <c r="D102" s="63" t="s">
        <v>372</v>
      </c>
      <c r="E102" s="194" t="s">
        <v>405</v>
      </c>
      <c r="F102" s="191"/>
      <c r="G102" s="6"/>
      <c r="H102" s="10">
        <v>6000</v>
      </c>
      <c r="I102" s="17"/>
      <c r="J102" s="89" t="s">
        <v>1490</v>
      </c>
      <c r="K102" s="159" t="s">
        <v>1592</v>
      </c>
    </row>
    <row r="103" spans="1:14" ht="63.75" customHeight="1">
      <c r="A103" s="4" t="s">
        <v>443</v>
      </c>
      <c r="B103" s="79" t="s">
        <v>401</v>
      </c>
      <c r="C103" s="70" t="s">
        <v>403</v>
      </c>
      <c r="D103" s="63" t="s">
        <v>373</v>
      </c>
      <c r="E103" s="194" t="s">
        <v>374</v>
      </c>
      <c r="F103" s="191"/>
      <c r="G103" s="6"/>
      <c r="H103" s="10">
        <v>5000</v>
      </c>
      <c r="I103" s="17"/>
      <c r="J103" s="89" t="s">
        <v>1490</v>
      </c>
      <c r="K103" s="159" t="s">
        <v>1593</v>
      </c>
    </row>
    <row r="104" spans="1:14" ht="80.25" customHeight="1">
      <c r="A104" s="4" t="s">
        <v>444</v>
      </c>
      <c r="B104" s="79" t="s">
        <v>375</v>
      </c>
      <c r="C104" s="70" t="s">
        <v>399</v>
      </c>
      <c r="D104" s="63" t="s">
        <v>376</v>
      </c>
      <c r="E104" s="194" t="s">
        <v>400</v>
      </c>
      <c r="F104" s="191"/>
      <c r="G104" s="6"/>
      <c r="H104" s="10">
        <v>8000</v>
      </c>
      <c r="I104" s="17"/>
      <c r="J104" s="89" t="s">
        <v>1490</v>
      </c>
      <c r="K104" s="159" t="s">
        <v>1594</v>
      </c>
    </row>
    <row r="105" spans="1:14" ht="70.5" customHeight="1">
      <c r="A105" s="4" t="s">
        <v>445</v>
      </c>
      <c r="B105" s="79" t="s">
        <v>402</v>
      </c>
      <c r="C105" s="70" t="s">
        <v>408</v>
      </c>
      <c r="D105" s="63" t="s">
        <v>377</v>
      </c>
      <c r="E105" s="194" t="s">
        <v>378</v>
      </c>
      <c r="F105" s="191"/>
      <c r="G105" s="6"/>
      <c r="H105" s="10">
        <v>8000</v>
      </c>
      <c r="I105" s="17"/>
      <c r="J105" s="89" t="s">
        <v>1490</v>
      </c>
      <c r="K105" s="159" t="s">
        <v>1595</v>
      </c>
    </row>
    <row r="106" spans="1:14" ht="78" customHeight="1">
      <c r="A106" s="4" t="s">
        <v>446</v>
      </c>
      <c r="B106" s="79" t="s">
        <v>379</v>
      </c>
      <c r="C106" s="70" t="s">
        <v>410</v>
      </c>
      <c r="D106" s="63" t="s">
        <v>380</v>
      </c>
      <c r="E106" s="229" t="s">
        <v>1301</v>
      </c>
      <c r="F106" s="191"/>
      <c r="G106" s="6"/>
      <c r="H106" s="10">
        <v>3000</v>
      </c>
      <c r="I106" s="17"/>
      <c r="J106" s="89" t="s">
        <v>1490</v>
      </c>
      <c r="K106" s="159" t="s">
        <v>1596</v>
      </c>
    </row>
    <row r="107" spans="1:14" ht="85.5">
      <c r="A107" s="4" t="s">
        <v>447</v>
      </c>
      <c r="B107" s="79" t="s">
        <v>1299</v>
      </c>
      <c r="C107" s="70" t="s">
        <v>411</v>
      </c>
      <c r="D107" s="63" t="s">
        <v>380</v>
      </c>
      <c r="E107" s="229" t="s">
        <v>1302</v>
      </c>
      <c r="F107" s="191"/>
      <c r="G107" s="6"/>
      <c r="H107" s="10">
        <v>1000</v>
      </c>
      <c r="I107" s="17"/>
      <c r="J107" s="89" t="s">
        <v>1490</v>
      </c>
      <c r="K107" s="159" t="s">
        <v>1597</v>
      </c>
    </row>
    <row r="108" spans="1:14" ht="101.25" customHeight="1">
      <c r="A108" s="4" t="s">
        <v>448</v>
      </c>
      <c r="B108" s="79" t="s">
        <v>1300</v>
      </c>
      <c r="C108" s="70" t="s">
        <v>412</v>
      </c>
      <c r="D108" s="63" t="s">
        <v>380</v>
      </c>
      <c r="E108" s="229" t="s">
        <v>1303</v>
      </c>
      <c r="F108" s="191"/>
      <c r="G108" s="6"/>
      <c r="H108" s="10">
        <v>1000</v>
      </c>
      <c r="I108" s="17"/>
      <c r="J108" s="89" t="s">
        <v>1490</v>
      </c>
      <c r="K108" s="159" t="s">
        <v>1598</v>
      </c>
    </row>
    <row r="109" spans="1:14" ht="41.25" customHeight="1" thickBot="1">
      <c r="A109" s="4"/>
      <c r="B109" s="206"/>
      <c r="C109" s="206"/>
      <c r="D109" s="206"/>
      <c r="E109" s="206"/>
      <c r="F109" s="207"/>
      <c r="G109" s="113">
        <f>SUM(G80:G108)</f>
        <v>34500</v>
      </c>
      <c r="H109" s="107">
        <f>SUM(H80:H108)</f>
        <v>6528000</v>
      </c>
      <c r="I109" s="37"/>
      <c r="J109" s="219"/>
      <c r="K109" s="220"/>
    </row>
    <row r="110" spans="1:14" ht="117" customHeight="1" thickBot="1">
      <c r="A110" s="4" t="s">
        <v>449</v>
      </c>
      <c r="B110" s="121" t="s">
        <v>476</v>
      </c>
      <c r="C110" s="120" t="s">
        <v>1304</v>
      </c>
      <c r="D110" s="61" t="s">
        <v>477</v>
      </c>
      <c r="E110" s="47" t="s">
        <v>478</v>
      </c>
      <c r="F110" s="43"/>
      <c r="G110" s="44"/>
      <c r="H110" s="45"/>
      <c r="I110" s="109">
        <v>65000</v>
      </c>
      <c r="J110" s="87" t="s">
        <v>1505</v>
      </c>
      <c r="K110" s="157" t="s">
        <v>1568</v>
      </c>
      <c r="L110" s="104">
        <f>G110+G120+G121</f>
        <v>921000</v>
      </c>
      <c r="M110" s="39">
        <f>H110+H120+H121</f>
        <v>0</v>
      </c>
      <c r="N110" s="40">
        <f t="shared" ref="N110" si="11">I110+I120+I121</f>
        <v>65000</v>
      </c>
    </row>
    <row r="111" spans="1:14" ht="86.25" customHeight="1">
      <c r="A111" s="4">
        <v>103</v>
      </c>
      <c r="B111" s="78" t="s">
        <v>480</v>
      </c>
      <c r="C111" s="103">
        <v>358</v>
      </c>
      <c r="D111" s="62" t="s">
        <v>481</v>
      </c>
      <c r="E111" s="195" t="s">
        <v>482</v>
      </c>
      <c r="F111" s="199"/>
      <c r="G111" s="38">
        <v>10000</v>
      </c>
      <c r="H111" s="39"/>
      <c r="I111" s="40"/>
      <c r="J111" s="88" t="s">
        <v>1490</v>
      </c>
      <c r="K111" s="158" t="s">
        <v>1599</v>
      </c>
    </row>
    <row r="112" spans="1:14" ht="57" customHeight="1">
      <c r="A112" s="4" t="s">
        <v>450</v>
      </c>
      <c r="B112" s="79" t="s">
        <v>483</v>
      </c>
      <c r="C112" s="82">
        <v>232664</v>
      </c>
      <c r="D112" s="63" t="s">
        <v>484</v>
      </c>
      <c r="E112" s="194" t="s">
        <v>485</v>
      </c>
      <c r="F112" s="191"/>
      <c r="G112" s="6">
        <v>550000</v>
      </c>
      <c r="H112" s="10"/>
      <c r="I112" s="17"/>
      <c r="J112" s="126" t="s">
        <v>1490</v>
      </c>
      <c r="K112" s="159" t="s">
        <v>1599</v>
      </c>
    </row>
    <row r="113" spans="1:14" ht="75" customHeight="1">
      <c r="A113" s="4" t="s">
        <v>451</v>
      </c>
      <c r="B113" s="79" t="s">
        <v>493</v>
      </c>
      <c r="C113" s="82">
        <v>8296</v>
      </c>
      <c r="D113" s="102"/>
      <c r="E113" s="12" t="s">
        <v>486</v>
      </c>
      <c r="F113" s="191"/>
      <c r="G113" s="6">
        <v>3000</v>
      </c>
      <c r="H113" s="10"/>
      <c r="I113" s="17"/>
      <c r="J113" s="126" t="s">
        <v>1490</v>
      </c>
      <c r="K113" s="159" t="s">
        <v>1600</v>
      </c>
    </row>
    <row r="114" spans="1:14" ht="61.5" customHeight="1">
      <c r="A114" s="4" t="s">
        <v>452</v>
      </c>
      <c r="B114" s="79" t="s">
        <v>487</v>
      </c>
      <c r="C114" s="82">
        <v>8297</v>
      </c>
      <c r="D114" s="102"/>
      <c r="E114" s="194" t="s">
        <v>488</v>
      </c>
      <c r="F114" s="191"/>
      <c r="G114" s="6">
        <v>3000</v>
      </c>
      <c r="H114" s="10"/>
      <c r="I114" s="17"/>
      <c r="J114" s="126" t="s">
        <v>1490</v>
      </c>
      <c r="K114" s="159" t="s">
        <v>1601</v>
      </c>
    </row>
    <row r="115" spans="1:14" ht="105.75" customHeight="1">
      <c r="A115" s="4" t="s">
        <v>453</v>
      </c>
      <c r="B115" s="79" t="s">
        <v>494</v>
      </c>
      <c r="C115" s="82">
        <v>8319</v>
      </c>
      <c r="D115" s="63" t="s">
        <v>489</v>
      </c>
      <c r="E115" s="12" t="s">
        <v>490</v>
      </c>
      <c r="F115" s="191"/>
      <c r="G115" s="6">
        <v>8000</v>
      </c>
      <c r="H115" s="10"/>
      <c r="I115" s="17"/>
      <c r="J115" s="89" t="s">
        <v>1490</v>
      </c>
      <c r="K115" s="159" t="s">
        <v>1602</v>
      </c>
    </row>
    <row r="116" spans="1:14" ht="85.5">
      <c r="A116" s="4" t="s">
        <v>454</v>
      </c>
      <c r="B116" s="79" t="s">
        <v>495</v>
      </c>
      <c r="C116" s="82" t="s">
        <v>491</v>
      </c>
      <c r="D116" s="63" t="s">
        <v>35</v>
      </c>
      <c r="E116" s="194" t="s">
        <v>492</v>
      </c>
      <c r="F116" s="191"/>
      <c r="G116" s="6">
        <v>30000</v>
      </c>
      <c r="H116" s="10"/>
      <c r="I116" s="17"/>
      <c r="J116" s="126" t="s">
        <v>1490</v>
      </c>
      <c r="K116" s="159" t="s">
        <v>1603</v>
      </c>
    </row>
    <row r="117" spans="1:14" ht="85.5">
      <c r="A117" s="4" t="s">
        <v>455</v>
      </c>
      <c r="B117" s="79" t="s">
        <v>496</v>
      </c>
      <c r="C117" s="82">
        <v>5472</v>
      </c>
      <c r="D117" s="63" t="s">
        <v>35</v>
      </c>
      <c r="E117" s="12" t="s">
        <v>497</v>
      </c>
      <c r="F117" s="191"/>
      <c r="G117" s="6">
        <v>35000</v>
      </c>
      <c r="H117" s="10"/>
      <c r="I117" s="17"/>
      <c r="J117" s="126" t="s">
        <v>1490</v>
      </c>
      <c r="K117" s="159" t="s">
        <v>1604</v>
      </c>
    </row>
    <row r="118" spans="1:14" ht="88.5" customHeight="1">
      <c r="A118" s="4" t="s">
        <v>456</v>
      </c>
      <c r="B118" s="79" t="s">
        <v>501</v>
      </c>
      <c r="C118" s="82">
        <v>4032</v>
      </c>
      <c r="D118" s="63" t="s">
        <v>35</v>
      </c>
      <c r="E118" s="194" t="s">
        <v>498</v>
      </c>
      <c r="F118" s="191"/>
      <c r="G118" s="6">
        <v>30000</v>
      </c>
      <c r="H118" s="10"/>
      <c r="I118" s="17"/>
      <c r="J118" s="126" t="s">
        <v>1490</v>
      </c>
      <c r="K118" s="159" t="s">
        <v>1605</v>
      </c>
    </row>
    <row r="119" spans="1:14" ht="140.25" customHeight="1">
      <c r="A119" s="4" t="s">
        <v>457</v>
      </c>
      <c r="B119" s="79" t="s">
        <v>502</v>
      </c>
      <c r="C119" s="82" t="s">
        <v>499</v>
      </c>
      <c r="D119" s="231" t="s">
        <v>1755</v>
      </c>
      <c r="E119" s="194" t="s">
        <v>500</v>
      </c>
      <c r="F119" s="191"/>
      <c r="G119" s="6">
        <v>2000</v>
      </c>
      <c r="H119" s="10"/>
      <c r="I119" s="17"/>
      <c r="J119" s="126" t="s">
        <v>1490</v>
      </c>
      <c r="K119" s="159" t="s">
        <v>1606</v>
      </c>
    </row>
    <row r="120" spans="1:14" ht="47.25" customHeight="1" thickBot="1">
      <c r="A120" s="4"/>
      <c r="B120" s="206"/>
      <c r="C120" s="206"/>
      <c r="D120" s="206"/>
      <c r="E120" s="206"/>
      <c r="F120" s="207"/>
      <c r="G120" s="113">
        <f>SUM(G111:G119)</f>
        <v>671000</v>
      </c>
      <c r="H120" s="127">
        <f t="shared" ref="H120:I120" si="12">SUM(H111:H119)</f>
        <v>0</v>
      </c>
      <c r="I120" s="37">
        <f t="shared" si="12"/>
        <v>0</v>
      </c>
      <c r="J120" s="214"/>
      <c r="K120" s="215"/>
    </row>
    <row r="121" spans="1:14" ht="105" customHeight="1" thickBot="1">
      <c r="A121" s="4" t="s">
        <v>458</v>
      </c>
      <c r="B121" s="121" t="s">
        <v>503</v>
      </c>
      <c r="C121" s="120" t="s">
        <v>1272</v>
      </c>
      <c r="D121" s="61" t="s">
        <v>504</v>
      </c>
      <c r="E121" s="28" t="s">
        <v>505</v>
      </c>
      <c r="F121" s="43"/>
      <c r="G121" s="108">
        <v>250000</v>
      </c>
      <c r="H121" s="45"/>
      <c r="I121" s="46"/>
      <c r="J121" s="87" t="s">
        <v>1753</v>
      </c>
      <c r="K121" s="157" t="s">
        <v>1652</v>
      </c>
    </row>
    <row r="122" spans="1:14" ht="126.75" customHeight="1">
      <c r="A122" s="4" t="s">
        <v>459</v>
      </c>
      <c r="B122" s="78" t="s">
        <v>506</v>
      </c>
      <c r="C122" s="103" t="s">
        <v>1279</v>
      </c>
      <c r="D122" s="62" t="s">
        <v>35</v>
      </c>
      <c r="E122" s="195" t="s">
        <v>1273</v>
      </c>
      <c r="F122" s="199"/>
      <c r="G122" s="38"/>
      <c r="H122" s="39"/>
      <c r="I122" s="40">
        <v>15000</v>
      </c>
      <c r="J122" s="88" t="s">
        <v>1497</v>
      </c>
      <c r="K122" s="158" t="s">
        <v>1653</v>
      </c>
      <c r="L122" s="104">
        <f>SUM(G122:G128)+G130+G133</f>
        <v>48900</v>
      </c>
      <c r="M122" s="39">
        <f>SUM(H122:H128)+H130+H133</f>
        <v>0</v>
      </c>
      <c r="N122" s="40">
        <f t="shared" ref="N122" si="13">SUM(I122:I128)+I130+I133</f>
        <v>65000</v>
      </c>
    </row>
    <row r="123" spans="1:14" ht="132.75" customHeight="1">
      <c r="A123" s="4" t="s">
        <v>460</v>
      </c>
      <c r="B123" s="79" t="s">
        <v>507</v>
      </c>
      <c r="C123" s="82" t="s">
        <v>1278</v>
      </c>
      <c r="D123" s="63" t="s">
        <v>35</v>
      </c>
      <c r="E123" s="194" t="s">
        <v>1274</v>
      </c>
      <c r="F123" s="191"/>
      <c r="G123" s="6"/>
      <c r="H123" s="10"/>
      <c r="I123" s="17">
        <v>15000</v>
      </c>
      <c r="J123" s="89" t="s">
        <v>1497</v>
      </c>
      <c r="K123" s="159" t="s">
        <v>1653</v>
      </c>
    </row>
    <row r="124" spans="1:14" ht="81.75" customHeight="1">
      <c r="A124" s="4" t="s">
        <v>461</v>
      </c>
      <c r="B124" s="79" t="s">
        <v>508</v>
      </c>
      <c r="C124" s="82" t="s">
        <v>1277</v>
      </c>
      <c r="D124" s="63" t="s">
        <v>35</v>
      </c>
      <c r="E124" s="194" t="s">
        <v>1275</v>
      </c>
      <c r="F124" s="191"/>
      <c r="G124" s="6"/>
      <c r="H124" s="10"/>
      <c r="I124" s="17">
        <v>5000</v>
      </c>
      <c r="J124" s="89" t="s">
        <v>1497</v>
      </c>
      <c r="K124" s="159" t="s">
        <v>1654</v>
      </c>
    </row>
    <row r="125" spans="1:14" ht="85.5">
      <c r="A125" s="4" t="s">
        <v>462</v>
      </c>
      <c r="B125" s="79" t="s">
        <v>509</v>
      </c>
      <c r="C125" s="82" t="s">
        <v>1280</v>
      </c>
      <c r="D125" s="63" t="s">
        <v>35</v>
      </c>
      <c r="E125" s="194" t="s">
        <v>1275</v>
      </c>
      <c r="F125" s="191"/>
      <c r="G125" s="6"/>
      <c r="H125" s="10"/>
      <c r="I125" s="17">
        <v>5000</v>
      </c>
      <c r="J125" s="89" t="s">
        <v>1497</v>
      </c>
      <c r="K125" s="159" t="s">
        <v>1655</v>
      </c>
    </row>
    <row r="126" spans="1:14" ht="85.5">
      <c r="A126" s="4" t="s">
        <v>463</v>
      </c>
      <c r="B126" s="79" t="s">
        <v>510</v>
      </c>
      <c r="C126" s="82" t="s">
        <v>1281</v>
      </c>
      <c r="D126" s="63" t="s">
        <v>35</v>
      </c>
      <c r="E126" s="194" t="s">
        <v>1275</v>
      </c>
      <c r="F126" s="191"/>
      <c r="G126" s="6"/>
      <c r="H126" s="10"/>
      <c r="I126" s="17">
        <v>5000</v>
      </c>
      <c r="J126" s="89" t="s">
        <v>1497</v>
      </c>
      <c r="K126" s="159" t="s">
        <v>1656</v>
      </c>
    </row>
    <row r="127" spans="1:14" ht="85.5">
      <c r="A127" s="4" t="s">
        <v>464</v>
      </c>
      <c r="B127" s="79" t="s">
        <v>511</v>
      </c>
      <c r="C127" s="82" t="s">
        <v>1282</v>
      </c>
      <c r="D127" s="63" t="s">
        <v>35</v>
      </c>
      <c r="E127" s="194" t="s">
        <v>1276</v>
      </c>
      <c r="F127" s="191"/>
      <c r="G127" s="6"/>
      <c r="H127" s="10"/>
      <c r="I127" s="17">
        <v>5000</v>
      </c>
      <c r="J127" s="89" t="s">
        <v>1497</v>
      </c>
      <c r="K127" s="159" t="s">
        <v>1657</v>
      </c>
    </row>
    <row r="128" spans="1:14" ht="101.25" customHeight="1">
      <c r="A128" s="4" t="s">
        <v>465</v>
      </c>
      <c r="B128" s="79" t="s">
        <v>512</v>
      </c>
      <c r="C128" s="70" t="s">
        <v>513</v>
      </c>
      <c r="D128" s="63" t="s">
        <v>514</v>
      </c>
      <c r="E128" s="194" t="s">
        <v>515</v>
      </c>
      <c r="F128" s="191"/>
      <c r="G128" s="6"/>
      <c r="H128" s="10"/>
      <c r="I128" s="17">
        <v>15000</v>
      </c>
      <c r="J128" s="89" t="s">
        <v>1497</v>
      </c>
      <c r="K128" s="159" t="s">
        <v>1658</v>
      </c>
    </row>
    <row r="129" spans="1:14" ht="37.5" customHeight="1" thickBot="1">
      <c r="A129" s="4"/>
      <c r="B129" s="204"/>
      <c r="C129" s="204"/>
      <c r="D129" s="204"/>
      <c r="E129" s="204"/>
      <c r="F129" s="205"/>
      <c r="G129" s="111">
        <f>SUM(G122:G128)</f>
        <v>0</v>
      </c>
      <c r="H129" s="127">
        <f>SUM(H122:H128)</f>
        <v>0</v>
      </c>
      <c r="I129" s="112">
        <f>SUM(I122:I128)</f>
        <v>65000</v>
      </c>
      <c r="J129" s="219"/>
      <c r="K129" s="220"/>
    </row>
    <row r="130" spans="1:14" ht="93" customHeight="1" thickBot="1">
      <c r="A130" s="4" t="s">
        <v>466</v>
      </c>
      <c r="B130" s="121" t="s">
        <v>1257</v>
      </c>
      <c r="C130" s="120" t="s">
        <v>1287</v>
      </c>
      <c r="D130" s="61" t="s">
        <v>516</v>
      </c>
      <c r="E130" s="28" t="s">
        <v>1283</v>
      </c>
      <c r="F130" s="43"/>
      <c r="G130" s="108">
        <v>10000</v>
      </c>
      <c r="H130" s="45"/>
      <c r="I130" s="46"/>
      <c r="J130" s="87" t="s">
        <v>1498</v>
      </c>
      <c r="K130" s="157" t="s">
        <v>1659</v>
      </c>
    </row>
    <row r="131" spans="1:14" ht="79.5" customHeight="1">
      <c r="A131" s="4" t="s">
        <v>467</v>
      </c>
      <c r="B131" s="78" t="s">
        <v>517</v>
      </c>
      <c r="C131" s="103" t="s">
        <v>1285</v>
      </c>
      <c r="D131" s="62" t="s">
        <v>518</v>
      </c>
      <c r="E131" s="195" t="s">
        <v>519</v>
      </c>
      <c r="F131" s="199"/>
      <c r="G131" s="38">
        <v>20700</v>
      </c>
      <c r="H131" s="39"/>
      <c r="I131" s="40"/>
      <c r="J131" s="88" t="s">
        <v>1499</v>
      </c>
      <c r="K131" s="158" t="s">
        <v>1660</v>
      </c>
    </row>
    <row r="132" spans="1:14" ht="88.5" customHeight="1">
      <c r="A132" s="4" t="s">
        <v>468</v>
      </c>
      <c r="B132" s="79" t="s">
        <v>520</v>
      </c>
      <c r="C132" s="82" t="s">
        <v>1284</v>
      </c>
      <c r="D132" s="66" t="s">
        <v>521</v>
      </c>
      <c r="E132" s="12" t="s">
        <v>522</v>
      </c>
      <c r="F132" s="191"/>
      <c r="G132" s="6">
        <v>18200</v>
      </c>
      <c r="H132" s="10"/>
      <c r="I132" s="17"/>
      <c r="J132" s="89" t="s">
        <v>1499</v>
      </c>
      <c r="K132" s="159" t="s">
        <v>1660</v>
      </c>
    </row>
    <row r="133" spans="1:14" ht="35.25" customHeight="1" thickBot="1">
      <c r="A133" s="4"/>
      <c r="B133" s="204"/>
      <c r="C133" s="204"/>
      <c r="D133" s="204"/>
      <c r="E133" s="204"/>
      <c r="F133" s="205"/>
      <c r="G133" s="105">
        <f>SUM(G131:G132)</f>
        <v>38900</v>
      </c>
      <c r="H133" s="127">
        <f t="shared" ref="H133:I133" si="14">SUM(H131:H132)</f>
        <v>0</v>
      </c>
      <c r="I133" s="37">
        <f t="shared" si="14"/>
        <v>0</v>
      </c>
      <c r="J133" s="219"/>
      <c r="K133" s="220"/>
    </row>
    <row r="134" spans="1:14" ht="81" customHeight="1">
      <c r="A134" s="4" t="s">
        <v>469</v>
      </c>
      <c r="B134" s="195" t="s">
        <v>523</v>
      </c>
      <c r="C134" s="70" t="s">
        <v>525</v>
      </c>
      <c r="D134" s="62" t="s">
        <v>524</v>
      </c>
      <c r="E134" s="42" t="s">
        <v>526</v>
      </c>
      <c r="F134" s="199"/>
      <c r="G134" s="38"/>
      <c r="H134" s="39">
        <v>500000</v>
      </c>
      <c r="I134" s="40"/>
      <c r="J134" s="88" t="s">
        <v>1499</v>
      </c>
      <c r="K134" s="158" t="s">
        <v>1661</v>
      </c>
      <c r="L134" s="104">
        <f>G140+G141+G142+G148+G149</f>
        <v>0</v>
      </c>
      <c r="M134" s="39">
        <f>H140+H141+H142+H148</f>
        <v>1501000</v>
      </c>
      <c r="N134" s="40">
        <f t="shared" ref="N134" si="15">I140+I141+I142+I148+I149</f>
        <v>0</v>
      </c>
    </row>
    <row r="135" spans="1:14" ht="75" customHeight="1">
      <c r="A135" s="4" t="s">
        <v>470</v>
      </c>
      <c r="B135" s="194" t="s">
        <v>527</v>
      </c>
      <c r="C135" s="70" t="s">
        <v>530</v>
      </c>
      <c r="D135" s="63" t="s">
        <v>528</v>
      </c>
      <c r="E135" s="194" t="s">
        <v>529</v>
      </c>
      <c r="F135" s="191"/>
      <c r="G135" s="6"/>
      <c r="H135" s="10">
        <v>200000</v>
      </c>
      <c r="I135" s="17"/>
      <c r="J135" s="89" t="s">
        <v>1499</v>
      </c>
      <c r="K135" s="159" t="s">
        <v>1661</v>
      </c>
    </row>
    <row r="136" spans="1:14" ht="55.5" customHeight="1">
      <c r="A136" s="4" t="s">
        <v>471</v>
      </c>
      <c r="B136" s="194" t="s">
        <v>531</v>
      </c>
      <c r="C136" s="70" t="s">
        <v>534</v>
      </c>
      <c r="D136" s="63" t="s">
        <v>532</v>
      </c>
      <c r="E136" s="12" t="s">
        <v>533</v>
      </c>
      <c r="F136" s="191"/>
      <c r="G136" s="6"/>
      <c r="H136" s="10">
        <v>40000</v>
      </c>
      <c r="I136" s="17"/>
      <c r="J136" s="89" t="s">
        <v>1499</v>
      </c>
      <c r="K136" s="159" t="s">
        <v>1662</v>
      </c>
    </row>
    <row r="137" spans="1:14" ht="72.75" customHeight="1">
      <c r="A137" s="4" t="s">
        <v>472</v>
      </c>
      <c r="B137" s="194" t="s">
        <v>535</v>
      </c>
      <c r="C137" s="70" t="s">
        <v>538</v>
      </c>
      <c r="D137" s="63" t="s">
        <v>536</v>
      </c>
      <c r="E137" s="14" t="s">
        <v>537</v>
      </c>
      <c r="F137" s="191"/>
      <c r="G137" s="6"/>
      <c r="H137" s="10">
        <v>80000</v>
      </c>
      <c r="I137" s="17"/>
      <c r="J137" s="89" t="s">
        <v>1499</v>
      </c>
      <c r="K137" s="159" t="s">
        <v>1663</v>
      </c>
    </row>
    <row r="138" spans="1:14" ht="80.25" customHeight="1">
      <c r="A138" s="4" t="s">
        <v>473</v>
      </c>
      <c r="B138" s="194" t="s">
        <v>539</v>
      </c>
      <c r="C138" s="70" t="s">
        <v>542</v>
      </c>
      <c r="D138" s="63" t="s">
        <v>540</v>
      </c>
      <c r="E138" s="194" t="s">
        <v>541</v>
      </c>
      <c r="F138" s="191"/>
      <c r="G138" s="6"/>
      <c r="H138" s="10">
        <v>120000</v>
      </c>
      <c r="I138" s="17"/>
      <c r="J138" s="89" t="s">
        <v>1499</v>
      </c>
      <c r="K138" s="159" t="s">
        <v>1664</v>
      </c>
    </row>
    <row r="139" spans="1:14" ht="101.25" customHeight="1">
      <c r="A139" s="4" t="s">
        <v>474</v>
      </c>
      <c r="B139" s="198" t="s">
        <v>543</v>
      </c>
      <c r="C139" s="70" t="s">
        <v>546</v>
      </c>
      <c r="D139" s="64" t="s">
        <v>544</v>
      </c>
      <c r="E139" s="194" t="s">
        <v>545</v>
      </c>
      <c r="F139" s="192"/>
      <c r="G139" s="48"/>
      <c r="H139" s="49">
        <v>35000</v>
      </c>
      <c r="I139" s="50"/>
      <c r="J139" s="89" t="s">
        <v>1499</v>
      </c>
      <c r="K139" s="159" t="s">
        <v>1665</v>
      </c>
    </row>
    <row r="140" spans="1:14" ht="49.5" customHeight="1" thickBot="1">
      <c r="A140" s="4"/>
      <c r="B140" s="210"/>
      <c r="C140" s="210"/>
      <c r="D140" s="210"/>
      <c r="E140" s="210"/>
      <c r="F140" s="211"/>
      <c r="G140" s="41"/>
      <c r="H140" s="107">
        <f>SUM(H134:H139)</f>
        <v>975000</v>
      </c>
      <c r="I140" s="37">
        <f t="shared" ref="I140" si="16">SUM(I134:I139)</f>
        <v>0</v>
      </c>
      <c r="J140" s="219"/>
      <c r="K140" s="220"/>
    </row>
    <row r="141" spans="1:14" ht="87.75" customHeight="1" thickBot="1">
      <c r="A141" s="4" t="s">
        <v>475</v>
      </c>
      <c r="B141" s="28" t="s">
        <v>547</v>
      </c>
      <c r="C141" s="68" t="s">
        <v>550</v>
      </c>
      <c r="D141" s="61" t="s">
        <v>548</v>
      </c>
      <c r="E141" s="28" t="s">
        <v>549</v>
      </c>
      <c r="F141" s="43"/>
      <c r="G141" s="44"/>
      <c r="H141" s="110">
        <v>40000</v>
      </c>
      <c r="I141" s="46"/>
      <c r="J141" s="87" t="s">
        <v>1500</v>
      </c>
      <c r="K141" s="157" t="s">
        <v>1667</v>
      </c>
    </row>
    <row r="142" spans="1:14" ht="99" customHeight="1" thickBot="1">
      <c r="A142" s="4" t="s">
        <v>701</v>
      </c>
      <c r="B142" s="28" t="s">
        <v>552</v>
      </c>
      <c r="C142" s="120" t="s">
        <v>1287</v>
      </c>
      <c r="D142" s="61" t="s">
        <v>551</v>
      </c>
      <c r="E142" s="195" t="s">
        <v>553</v>
      </c>
      <c r="F142" s="43"/>
      <c r="G142" s="108"/>
      <c r="H142" s="228">
        <v>300000</v>
      </c>
      <c r="I142" s="109"/>
      <c r="J142" s="87" t="s">
        <v>1501</v>
      </c>
      <c r="K142" s="157" t="s">
        <v>1666</v>
      </c>
    </row>
    <row r="143" spans="1:14" ht="69" customHeight="1">
      <c r="A143" s="4" t="s">
        <v>702</v>
      </c>
      <c r="B143" s="195" t="s">
        <v>557</v>
      </c>
      <c r="C143" s="69" t="s">
        <v>555</v>
      </c>
      <c r="D143" s="62" t="s">
        <v>554</v>
      </c>
      <c r="E143" s="195" t="s">
        <v>556</v>
      </c>
      <c r="F143" s="199"/>
      <c r="G143" s="38"/>
      <c r="H143" s="39">
        <v>65000</v>
      </c>
      <c r="I143" s="40"/>
      <c r="J143" s="88" t="s">
        <v>1502</v>
      </c>
      <c r="K143" s="158" t="s">
        <v>1668</v>
      </c>
    </row>
    <row r="144" spans="1:14" ht="61.5" customHeight="1">
      <c r="A144" s="4" t="s">
        <v>703</v>
      </c>
      <c r="B144" s="194" t="s">
        <v>558</v>
      </c>
      <c r="C144" s="70" t="s">
        <v>559</v>
      </c>
      <c r="D144" s="63" t="s">
        <v>561</v>
      </c>
      <c r="E144" s="198" t="s">
        <v>560</v>
      </c>
      <c r="F144" s="191"/>
      <c r="G144" s="6"/>
      <c r="H144" s="10">
        <v>20000</v>
      </c>
      <c r="I144" s="17"/>
      <c r="J144" s="89" t="s">
        <v>1502</v>
      </c>
      <c r="K144" s="159" t="s">
        <v>1669</v>
      </c>
    </row>
    <row r="145" spans="1:14" ht="61.5" customHeight="1">
      <c r="A145" s="4" t="s">
        <v>704</v>
      </c>
      <c r="B145" s="194" t="s">
        <v>562</v>
      </c>
      <c r="C145" s="70" t="s">
        <v>563</v>
      </c>
      <c r="D145" s="63" t="s">
        <v>564</v>
      </c>
      <c r="E145" s="198" t="s">
        <v>565</v>
      </c>
      <c r="F145" s="191"/>
      <c r="G145" s="6"/>
      <c r="H145" s="10">
        <v>8000</v>
      </c>
      <c r="I145" s="17"/>
      <c r="J145" s="89" t="s">
        <v>1502</v>
      </c>
      <c r="K145" s="159" t="s">
        <v>1670</v>
      </c>
    </row>
    <row r="146" spans="1:14" ht="61.5" customHeight="1">
      <c r="A146" s="4" t="s">
        <v>705</v>
      </c>
      <c r="B146" s="194" t="s">
        <v>566</v>
      </c>
      <c r="C146" s="70" t="s">
        <v>568</v>
      </c>
      <c r="D146" s="63" t="s">
        <v>567</v>
      </c>
      <c r="E146" s="198" t="s">
        <v>569</v>
      </c>
      <c r="F146" s="191"/>
      <c r="G146" s="6"/>
      <c r="H146" s="10">
        <v>8000</v>
      </c>
      <c r="I146" s="17"/>
      <c r="J146" s="89" t="s">
        <v>1502</v>
      </c>
      <c r="K146" s="159" t="s">
        <v>1671</v>
      </c>
    </row>
    <row r="147" spans="1:14" ht="111" customHeight="1">
      <c r="A147" s="4" t="s">
        <v>706</v>
      </c>
      <c r="B147" s="234" t="s">
        <v>571</v>
      </c>
      <c r="C147" s="81" t="s">
        <v>1757</v>
      </c>
      <c r="D147" s="64" t="s">
        <v>35</v>
      </c>
      <c r="E147" s="198" t="s">
        <v>570</v>
      </c>
      <c r="F147" s="192"/>
      <c r="G147" s="48"/>
      <c r="H147" s="49">
        <v>85000</v>
      </c>
      <c r="I147" s="50"/>
      <c r="J147" s="125" t="s">
        <v>1502</v>
      </c>
      <c r="K147" s="159" t="s">
        <v>1672</v>
      </c>
    </row>
    <row r="148" spans="1:14" ht="32.25" customHeight="1" thickBot="1">
      <c r="A148" s="4"/>
      <c r="B148" s="210"/>
      <c r="C148" s="210"/>
      <c r="D148" s="210"/>
      <c r="E148" s="210"/>
      <c r="F148" s="211"/>
      <c r="G148" s="41">
        <f>SUM(G143:G147)</f>
        <v>0</v>
      </c>
      <c r="H148" s="107">
        <f>SUM(H143:H147)</f>
        <v>186000</v>
      </c>
      <c r="I148" s="37">
        <f t="shared" ref="I148" si="17">SUM(I143:I147)</f>
        <v>0</v>
      </c>
      <c r="J148" s="227"/>
      <c r="K148" s="215"/>
    </row>
    <row r="149" spans="1:14" ht="112.5" customHeight="1">
      <c r="A149" s="4" t="s">
        <v>707</v>
      </c>
      <c r="B149" s="78" t="s">
        <v>572</v>
      </c>
      <c r="C149" s="103" t="s">
        <v>1253</v>
      </c>
      <c r="D149" s="62" t="s">
        <v>573</v>
      </c>
      <c r="E149" s="198" t="s">
        <v>574</v>
      </c>
      <c r="F149" s="199"/>
      <c r="G149" s="38"/>
      <c r="H149" s="174">
        <v>1500000</v>
      </c>
      <c r="I149" s="40"/>
      <c r="J149" s="88" t="s">
        <v>1506</v>
      </c>
      <c r="K149" s="158" t="s">
        <v>1673</v>
      </c>
      <c r="L149" s="104">
        <f>SUM(G149:G161)</f>
        <v>0</v>
      </c>
      <c r="M149" s="10">
        <f>SUM(H149:H161)</f>
        <v>17750000</v>
      </c>
      <c r="N149" s="17">
        <f>SUM(I149:I161)</f>
        <v>0</v>
      </c>
    </row>
    <row r="150" spans="1:14" ht="79.5" customHeight="1">
      <c r="A150" s="4" t="s">
        <v>708</v>
      </c>
      <c r="B150" s="79" t="s">
        <v>579</v>
      </c>
      <c r="C150" s="70" t="s">
        <v>575</v>
      </c>
      <c r="D150" s="63" t="s">
        <v>573</v>
      </c>
      <c r="E150" s="198" t="s">
        <v>576</v>
      </c>
      <c r="F150" s="191"/>
      <c r="G150" s="6"/>
      <c r="H150" s="10">
        <v>1500000</v>
      </c>
      <c r="I150" s="17"/>
      <c r="J150" s="89" t="s">
        <v>1506</v>
      </c>
      <c r="K150" s="159" t="s">
        <v>1673</v>
      </c>
    </row>
    <row r="151" spans="1:14" ht="110.25" customHeight="1">
      <c r="A151" s="4" t="s">
        <v>709</v>
      </c>
      <c r="B151" s="79" t="s">
        <v>580</v>
      </c>
      <c r="C151" s="70" t="s">
        <v>577</v>
      </c>
      <c r="D151" s="63" t="s">
        <v>573</v>
      </c>
      <c r="E151" s="194" t="s">
        <v>578</v>
      </c>
      <c r="F151" s="191"/>
      <c r="G151" s="6"/>
      <c r="H151" s="10">
        <v>750000</v>
      </c>
      <c r="I151" s="17"/>
      <c r="J151" s="89" t="s">
        <v>1506</v>
      </c>
      <c r="K151" s="159" t="s">
        <v>1674</v>
      </c>
    </row>
    <row r="152" spans="1:14" ht="88.5" customHeight="1">
      <c r="A152" s="4" t="s">
        <v>710</v>
      </c>
      <c r="B152" s="79" t="s">
        <v>581</v>
      </c>
      <c r="C152" s="70" t="s">
        <v>582</v>
      </c>
      <c r="D152" s="63" t="s">
        <v>573</v>
      </c>
      <c r="E152" s="194" t="s">
        <v>583</v>
      </c>
      <c r="F152" s="191"/>
      <c r="G152" s="6"/>
      <c r="H152" s="10">
        <v>1500000</v>
      </c>
      <c r="I152" s="17"/>
      <c r="J152" s="89" t="s">
        <v>1506</v>
      </c>
      <c r="K152" s="159" t="s">
        <v>1675</v>
      </c>
    </row>
    <row r="153" spans="1:14" ht="89.25" customHeight="1">
      <c r="A153" s="4" t="s">
        <v>711</v>
      </c>
      <c r="B153" s="79" t="s">
        <v>584</v>
      </c>
      <c r="C153" s="70" t="s">
        <v>585</v>
      </c>
      <c r="D153" s="63" t="s">
        <v>573</v>
      </c>
      <c r="E153" s="194" t="s">
        <v>586</v>
      </c>
      <c r="F153" s="191"/>
      <c r="G153" s="6"/>
      <c r="H153" s="10">
        <v>3000000</v>
      </c>
      <c r="I153" s="17"/>
      <c r="J153" s="89" t="s">
        <v>1506</v>
      </c>
      <c r="K153" s="159" t="s">
        <v>1676</v>
      </c>
    </row>
    <row r="154" spans="1:14" ht="90.75" customHeight="1">
      <c r="A154" s="4" t="s">
        <v>712</v>
      </c>
      <c r="B154" s="79" t="s">
        <v>587</v>
      </c>
      <c r="C154" s="70" t="s">
        <v>588</v>
      </c>
      <c r="D154" s="63" t="s">
        <v>573</v>
      </c>
      <c r="E154" s="194" t="s">
        <v>589</v>
      </c>
      <c r="F154" s="191"/>
      <c r="G154" s="6"/>
      <c r="H154" s="10">
        <v>1200000</v>
      </c>
      <c r="I154" s="17"/>
      <c r="J154" s="89" t="s">
        <v>1506</v>
      </c>
      <c r="K154" s="159" t="s">
        <v>1677</v>
      </c>
    </row>
    <row r="155" spans="1:14" ht="176.25" customHeight="1">
      <c r="A155" s="4" t="s">
        <v>713</v>
      </c>
      <c r="B155" s="79" t="s">
        <v>590</v>
      </c>
      <c r="C155" s="82" t="s">
        <v>1252</v>
      </c>
      <c r="D155" s="63" t="s">
        <v>573</v>
      </c>
      <c r="E155" s="194" t="s">
        <v>591</v>
      </c>
      <c r="F155" s="191"/>
      <c r="G155" s="6"/>
      <c r="H155" s="10">
        <v>750000</v>
      </c>
      <c r="I155" s="17"/>
      <c r="J155" s="89" t="s">
        <v>1506</v>
      </c>
      <c r="K155" s="159" t="s">
        <v>1678</v>
      </c>
    </row>
    <row r="156" spans="1:14" ht="171.75" customHeight="1">
      <c r="A156" s="4" t="s">
        <v>714</v>
      </c>
      <c r="B156" s="79" t="s">
        <v>592</v>
      </c>
      <c r="C156" s="70" t="s">
        <v>593</v>
      </c>
      <c r="D156" s="63" t="s">
        <v>573</v>
      </c>
      <c r="E156" s="194" t="s">
        <v>594</v>
      </c>
      <c r="F156" s="191"/>
      <c r="G156" s="6"/>
      <c r="H156" s="10">
        <v>300000</v>
      </c>
      <c r="I156" s="17"/>
      <c r="J156" s="89" t="s">
        <v>1506</v>
      </c>
      <c r="K156" s="159" t="s">
        <v>1679</v>
      </c>
    </row>
    <row r="157" spans="1:14" ht="98.25" customHeight="1">
      <c r="A157" s="4" t="s">
        <v>715</v>
      </c>
      <c r="B157" s="79" t="s">
        <v>595</v>
      </c>
      <c r="C157" s="82" t="s">
        <v>1251</v>
      </c>
      <c r="D157" s="63" t="s">
        <v>573</v>
      </c>
      <c r="E157" s="194" t="s">
        <v>596</v>
      </c>
      <c r="F157" s="191"/>
      <c r="G157" s="6"/>
      <c r="H157" s="10">
        <v>2500000</v>
      </c>
      <c r="I157" s="17"/>
      <c r="J157" s="89" t="s">
        <v>1506</v>
      </c>
      <c r="K157" s="159" t="s">
        <v>1680</v>
      </c>
    </row>
    <row r="158" spans="1:14" ht="99" customHeight="1">
      <c r="A158" s="4" t="s">
        <v>716</v>
      </c>
      <c r="B158" s="79" t="s">
        <v>597</v>
      </c>
      <c r="C158" s="82" t="s">
        <v>1250</v>
      </c>
      <c r="D158" s="63" t="s">
        <v>573</v>
      </c>
      <c r="E158" s="194" t="s">
        <v>598</v>
      </c>
      <c r="F158" s="191"/>
      <c r="G158" s="6"/>
      <c r="H158" s="10">
        <v>2500000</v>
      </c>
      <c r="I158" s="17"/>
      <c r="J158" s="89" t="s">
        <v>1506</v>
      </c>
      <c r="K158" s="159" t="s">
        <v>1681</v>
      </c>
    </row>
    <row r="159" spans="1:14" ht="129.75" customHeight="1">
      <c r="A159" s="4" t="s">
        <v>717</v>
      </c>
      <c r="B159" s="79" t="s">
        <v>599</v>
      </c>
      <c r="C159" s="70" t="s">
        <v>600</v>
      </c>
      <c r="D159" s="63" t="s">
        <v>573</v>
      </c>
      <c r="E159" s="194" t="s">
        <v>601</v>
      </c>
      <c r="F159" s="191"/>
      <c r="G159" s="6"/>
      <c r="H159" s="10">
        <v>750000</v>
      </c>
      <c r="I159" s="17"/>
      <c r="J159" s="89" t="s">
        <v>1506</v>
      </c>
      <c r="K159" s="159" t="s">
        <v>1682</v>
      </c>
    </row>
    <row r="160" spans="1:14" ht="177.75" customHeight="1">
      <c r="A160" s="4" t="s">
        <v>718</v>
      </c>
      <c r="B160" s="79" t="s">
        <v>602</v>
      </c>
      <c r="C160" s="70" t="s">
        <v>603</v>
      </c>
      <c r="D160" s="63" t="s">
        <v>573</v>
      </c>
      <c r="E160" s="194" t="s">
        <v>604</v>
      </c>
      <c r="F160" s="191"/>
      <c r="G160" s="6"/>
      <c r="H160" s="10">
        <v>500000</v>
      </c>
      <c r="I160" s="17"/>
      <c r="J160" s="89" t="s">
        <v>1506</v>
      </c>
      <c r="K160" s="159" t="s">
        <v>1683</v>
      </c>
    </row>
    <row r="161" spans="1:14" ht="110.25" customHeight="1">
      <c r="A161" s="4" t="s">
        <v>719</v>
      </c>
      <c r="B161" s="79" t="s">
        <v>605</v>
      </c>
      <c r="C161" s="70" t="s">
        <v>606</v>
      </c>
      <c r="D161" s="63" t="s">
        <v>573</v>
      </c>
      <c r="E161" s="194" t="s">
        <v>607</v>
      </c>
      <c r="F161" s="191"/>
      <c r="G161" s="6"/>
      <c r="H161" s="10">
        <v>1000000</v>
      </c>
      <c r="I161" s="17"/>
      <c r="J161" s="89" t="s">
        <v>1506</v>
      </c>
      <c r="K161" s="159" t="s">
        <v>1684</v>
      </c>
    </row>
    <row r="162" spans="1:14" ht="90" customHeight="1">
      <c r="A162" s="4" t="s">
        <v>720</v>
      </c>
      <c r="B162" s="79" t="s">
        <v>608</v>
      </c>
      <c r="C162" s="70" t="s">
        <v>609</v>
      </c>
      <c r="D162" s="63" t="s">
        <v>573</v>
      </c>
      <c r="E162" s="194" t="s">
        <v>610</v>
      </c>
      <c r="F162" s="191"/>
      <c r="G162" s="6"/>
      <c r="H162" s="10">
        <v>2500000</v>
      </c>
      <c r="I162" s="17"/>
      <c r="J162" s="89" t="s">
        <v>1506</v>
      </c>
      <c r="K162" s="159" t="s">
        <v>1685</v>
      </c>
      <c r="L162" s="104">
        <f>SUM(G162:G164)+G175</f>
        <v>0</v>
      </c>
      <c r="M162" s="104">
        <f t="shared" ref="M162:N162" si="18">SUM(H162:H164)+H175</f>
        <v>4356000</v>
      </c>
      <c r="N162" s="104">
        <f t="shared" si="18"/>
        <v>0</v>
      </c>
    </row>
    <row r="163" spans="1:14" ht="98.25" customHeight="1">
      <c r="A163" s="4" t="s">
        <v>721</v>
      </c>
      <c r="B163" s="79" t="s">
        <v>611</v>
      </c>
      <c r="C163" s="70" t="s">
        <v>612</v>
      </c>
      <c r="D163" s="63" t="s">
        <v>573</v>
      </c>
      <c r="E163" s="194" t="s">
        <v>613</v>
      </c>
      <c r="F163" s="191"/>
      <c r="G163" s="6"/>
      <c r="H163" s="10">
        <v>1000000</v>
      </c>
      <c r="I163" s="17"/>
      <c r="J163" s="89" t="s">
        <v>1506</v>
      </c>
      <c r="K163" s="159" t="s">
        <v>1686</v>
      </c>
    </row>
    <row r="164" spans="1:14" ht="113.25" customHeight="1">
      <c r="A164" s="4" t="s">
        <v>722</v>
      </c>
      <c r="B164" s="79" t="s">
        <v>614</v>
      </c>
      <c r="C164" s="70" t="s">
        <v>615</v>
      </c>
      <c r="D164" s="63" t="s">
        <v>573</v>
      </c>
      <c r="E164" s="194" t="s">
        <v>616</v>
      </c>
      <c r="F164" s="191"/>
      <c r="G164" s="6"/>
      <c r="H164" s="10">
        <v>500000</v>
      </c>
      <c r="I164" s="17"/>
      <c r="J164" s="89" t="s">
        <v>1506</v>
      </c>
      <c r="K164" s="159" t="s">
        <v>1687</v>
      </c>
    </row>
    <row r="165" spans="1:14" ht="56.25" customHeight="1" thickBot="1">
      <c r="A165" s="83"/>
      <c r="B165" s="212"/>
      <c r="C165" s="212"/>
      <c r="D165" s="212"/>
      <c r="E165" s="212"/>
      <c r="F165" s="213"/>
      <c r="G165" s="97">
        <f>SUM(G149:G164)</f>
        <v>0</v>
      </c>
      <c r="H165" s="106">
        <f t="shared" ref="H165:I165" si="19">SUM(H149:H164)</f>
        <v>21750000</v>
      </c>
      <c r="I165" s="97">
        <f t="shared" si="19"/>
        <v>0</v>
      </c>
      <c r="J165" s="219"/>
      <c r="K165" s="220"/>
    </row>
    <row r="166" spans="1:14" ht="97.5" customHeight="1">
      <c r="A166" s="83" t="s">
        <v>722</v>
      </c>
      <c r="B166" s="78" t="s">
        <v>617</v>
      </c>
      <c r="C166" s="69">
        <v>937</v>
      </c>
      <c r="D166" s="62" t="s">
        <v>1111</v>
      </c>
      <c r="E166" s="195" t="s">
        <v>618</v>
      </c>
      <c r="F166" s="199"/>
      <c r="G166" s="38"/>
      <c r="H166" s="39">
        <v>70000</v>
      </c>
      <c r="I166" s="40"/>
      <c r="J166" s="88" t="s">
        <v>1506</v>
      </c>
      <c r="K166" s="159" t="s">
        <v>1688</v>
      </c>
    </row>
    <row r="167" spans="1:14" ht="173.25" customHeight="1">
      <c r="A167" s="83" t="s">
        <v>723</v>
      </c>
      <c r="B167" s="79" t="s">
        <v>619</v>
      </c>
      <c r="C167" s="70">
        <v>198</v>
      </c>
      <c r="D167" s="63" t="s">
        <v>620</v>
      </c>
      <c r="E167" s="194" t="s">
        <v>621</v>
      </c>
      <c r="F167" s="191"/>
      <c r="G167" s="6"/>
      <c r="H167" s="10">
        <v>40000</v>
      </c>
      <c r="I167" s="17"/>
      <c r="J167" s="89" t="s">
        <v>1506</v>
      </c>
      <c r="K167" s="159" t="s">
        <v>1688</v>
      </c>
    </row>
    <row r="168" spans="1:14" ht="169.5" customHeight="1">
      <c r="A168" s="83" t="s">
        <v>724</v>
      </c>
      <c r="B168" s="79" t="s">
        <v>622</v>
      </c>
      <c r="C168" s="70">
        <v>2664</v>
      </c>
      <c r="D168" s="63" t="s">
        <v>623</v>
      </c>
      <c r="E168" s="194" t="s">
        <v>624</v>
      </c>
      <c r="F168" s="191"/>
      <c r="G168" s="6"/>
      <c r="H168" s="10">
        <v>40000</v>
      </c>
      <c r="I168" s="17"/>
      <c r="J168" s="89" t="s">
        <v>1506</v>
      </c>
      <c r="K168" s="159" t="s">
        <v>1688</v>
      </c>
    </row>
    <row r="169" spans="1:14" ht="173.25" customHeight="1">
      <c r="A169" s="83" t="s">
        <v>725</v>
      </c>
      <c r="B169" s="79" t="s">
        <v>625</v>
      </c>
      <c r="C169" s="70">
        <v>254</v>
      </c>
      <c r="D169" s="63" t="s">
        <v>626</v>
      </c>
      <c r="E169" s="194" t="s">
        <v>627</v>
      </c>
      <c r="F169" s="191"/>
      <c r="G169" s="6"/>
      <c r="H169" s="10">
        <v>40000</v>
      </c>
      <c r="I169" s="17"/>
      <c r="J169" s="89" t="s">
        <v>1506</v>
      </c>
      <c r="K169" s="159" t="s">
        <v>1688</v>
      </c>
    </row>
    <row r="170" spans="1:14" ht="135" customHeight="1">
      <c r="A170" s="83" t="s">
        <v>726</v>
      </c>
      <c r="B170" s="79" t="s">
        <v>628</v>
      </c>
      <c r="C170" s="70">
        <v>6545</v>
      </c>
      <c r="D170" s="63" t="s">
        <v>629</v>
      </c>
      <c r="E170" s="194" t="s">
        <v>630</v>
      </c>
      <c r="F170" s="191"/>
      <c r="G170" s="6"/>
      <c r="H170" s="10">
        <v>50000</v>
      </c>
      <c r="I170" s="17"/>
      <c r="J170" s="89" t="s">
        <v>1506</v>
      </c>
      <c r="K170" s="159" t="s">
        <v>1688</v>
      </c>
    </row>
    <row r="171" spans="1:14" ht="96" customHeight="1">
      <c r="A171" s="83" t="s">
        <v>727</v>
      </c>
      <c r="B171" s="79" t="s">
        <v>639</v>
      </c>
      <c r="C171" s="70">
        <v>276</v>
      </c>
      <c r="D171" s="63" t="s">
        <v>631</v>
      </c>
      <c r="E171" s="194" t="s">
        <v>632</v>
      </c>
      <c r="F171" s="191"/>
      <c r="G171" s="6"/>
      <c r="H171" s="10">
        <v>15000</v>
      </c>
      <c r="I171" s="17"/>
      <c r="J171" s="89" t="s">
        <v>1506</v>
      </c>
      <c r="K171" s="159" t="s">
        <v>1688</v>
      </c>
    </row>
    <row r="172" spans="1:14" ht="116.25" customHeight="1">
      <c r="A172" s="83" t="s">
        <v>728</v>
      </c>
      <c r="B172" s="79" t="s">
        <v>640</v>
      </c>
      <c r="C172" s="70">
        <v>267</v>
      </c>
      <c r="D172" s="63" t="s">
        <v>633</v>
      </c>
      <c r="E172" s="194" t="s">
        <v>634</v>
      </c>
      <c r="F172" s="191"/>
      <c r="G172" s="6"/>
      <c r="H172" s="10">
        <v>15000</v>
      </c>
      <c r="I172" s="17"/>
      <c r="J172" s="89" t="s">
        <v>1506</v>
      </c>
      <c r="K172" s="159" t="s">
        <v>1688</v>
      </c>
    </row>
    <row r="173" spans="1:14" ht="38.25" customHeight="1">
      <c r="A173" s="83" t="s">
        <v>729</v>
      </c>
      <c r="B173" s="200" t="s">
        <v>641</v>
      </c>
      <c r="C173" s="70" t="s">
        <v>636</v>
      </c>
      <c r="D173" s="63" t="s">
        <v>635</v>
      </c>
      <c r="E173" s="194" t="s">
        <v>1487</v>
      </c>
      <c r="F173" s="191"/>
      <c r="G173" s="6"/>
      <c r="H173" s="10">
        <v>56000</v>
      </c>
      <c r="I173" s="17"/>
      <c r="J173" s="89" t="s">
        <v>1506</v>
      </c>
      <c r="K173" s="159" t="s">
        <v>1688</v>
      </c>
    </row>
    <row r="174" spans="1:14" ht="55.5" customHeight="1" thickBot="1">
      <c r="A174" s="83" t="s">
        <v>730</v>
      </c>
      <c r="B174" s="201"/>
      <c r="C174" s="65" t="s">
        <v>637</v>
      </c>
      <c r="D174" s="64" t="s">
        <v>635</v>
      </c>
      <c r="E174" s="198" t="s">
        <v>638</v>
      </c>
      <c r="F174" s="192"/>
      <c r="G174" s="48"/>
      <c r="H174" s="49">
        <v>30000</v>
      </c>
      <c r="I174" s="50"/>
      <c r="J174" s="89" t="s">
        <v>1506</v>
      </c>
      <c r="K174" s="159" t="s">
        <v>1688</v>
      </c>
    </row>
    <row r="175" spans="1:14" ht="57.75" customHeight="1" thickBot="1">
      <c r="A175" s="99"/>
      <c r="B175" s="210"/>
      <c r="C175" s="210"/>
      <c r="D175" s="210"/>
      <c r="E175" s="210"/>
      <c r="F175" s="211"/>
      <c r="G175" s="41">
        <f>SUM(G166:G174)</f>
        <v>0</v>
      </c>
      <c r="H175" s="107">
        <f t="shared" ref="H175:I175" si="20">SUM(H166:H174)</f>
        <v>356000</v>
      </c>
      <c r="I175" s="37">
        <f t="shared" si="20"/>
        <v>0</v>
      </c>
      <c r="J175" s="219"/>
      <c r="K175" s="220"/>
    </row>
    <row r="176" spans="1:14" ht="59.25" customHeight="1">
      <c r="A176" s="4" t="s">
        <v>731</v>
      </c>
      <c r="B176" s="78" t="s">
        <v>642</v>
      </c>
      <c r="C176" s="69" t="s">
        <v>643</v>
      </c>
      <c r="D176" s="62"/>
      <c r="E176" s="194" t="s">
        <v>644</v>
      </c>
      <c r="F176" s="199"/>
      <c r="G176" s="38"/>
      <c r="H176" s="39">
        <v>3500</v>
      </c>
      <c r="I176" s="40"/>
      <c r="J176" s="88" t="s">
        <v>1506</v>
      </c>
      <c r="K176" s="158" t="s">
        <v>1689</v>
      </c>
      <c r="L176" s="104">
        <f>SUM(G176:G187)</f>
        <v>0</v>
      </c>
      <c r="M176" s="39">
        <f>SUM(H176:H187)</f>
        <v>843000</v>
      </c>
      <c r="N176" s="40">
        <f t="shared" ref="N176" si="21">SUM(I176:I187)</f>
        <v>0</v>
      </c>
    </row>
    <row r="177" spans="1:14" ht="99.75" customHeight="1">
      <c r="A177" s="4" t="s">
        <v>732</v>
      </c>
      <c r="B177" s="79" t="s">
        <v>645</v>
      </c>
      <c r="C177" s="70" t="s">
        <v>647</v>
      </c>
      <c r="D177" s="63" t="s">
        <v>646</v>
      </c>
      <c r="E177" s="194" t="s">
        <v>648</v>
      </c>
      <c r="F177" s="191"/>
      <c r="G177" s="6"/>
      <c r="H177" s="10">
        <v>25000</v>
      </c>
      <c r="I177" s="17"/>
      <c r="J177" s="89" t="s">
        <v>1506</v>
      </c>
      <c r="K177" s="159" t="s">
        <v>1689</v>
      </c>
    </row>
    <row r="178" spans="1:14" ht="147" customHeight="1">
      <c r="A178" s="4" t="s">
        <v>733</v>
      </c>
      <c r="B178" s="79" t="s">
        <v>649</v>
      </c>
      <c r="C178" s="82" t="s">
        <v>1247</v>
      </c>
      <c r="D178" s="63" t="s">
        <v>650</v>
      </c>
      <c r="E178" s="194" t="s">
        <v>651</v>
      </c>
      <c r="F178" s="191"/>
      <c r="G178" s="6"/>
      <c r="H178" s="10">
        <v>35000</v>
      </c>
      <c r="I178" s="17"/>
      <c r="J178" s="89" t="s">
        <v>1506</v>
      </c>
      <c r="K178" s="159" t="s">
        <v>1690</v>
      </c>
    </row>
    <row r="179" spans="1:14" ht="101.25" customHeight="1">
      <c r="A179" s="4" t="s">
        <v>734</v>
      </c>
      <c r="B179" s="79" t="s">
        <v>652</v>
      </c>
      <c r="C179" s="82" t="s">
        <v>1249</v>
      </c>
      <c r="D179" s="101" t="s">
        <v>1258</v>
      </c>
      <c r="E179" s="194" t="s">
        <v>1248</v>
      </c>
      <c r="F179" s="191"/>
      <c r="G179" s="6"/>
      <c r="H179" s="10">
        <v>50000</v>
      </c>
      <c r="I179" s="17"/>
      <c r="J179" s="89" t="s">
        <v>1506</v>
      </c>
      <c r="K179" s="159" t="s">
        <v>1691</v>
      </c>
    </row>
    <row r="180" spans="1:14" ht="87" customHeight="1">
      <c r="A180" s="4" t="s">
        <v>735</v>
      </c>
      <c r="B180" s="79" t="s">
        <v>1237</v>
      </c>
      <c r="C180" s="70" t="s">
        <v>654</v>
      </c>
      <c r="D180" s="63" t="s">
        <v>653</v>
      </c>
      <c r="E180" s="194" t="s">
        <v>655</v>
      </c>
      <c r="F180" s="191"/>
      <c r="G180" s="6"/>
      <c r="H180" s="10">
        <v>80000</v>
      </c>
      <c r="I180" s="17"/>
      <c r="J180" s="89" t="s">
        <v>1506</v>
      </c>
      <c r="K180" s="159" t="s">
        <v>1692</v>
      </c>
    </row>
    <row r="181" spans="1:14" ht="89.25" customHeight="1">
      <c r="A181" s="4" t="s">
        <v>736</v>
      </c>
      <c r="B181" s="79" t="s">
        <v>656</v>
      </c>
      <c r="C181" s="82" t="s">
        <v>1246</v>
      </c>
      <c r="D181" s="63" t="s">
        <v>657</v>
      </c>
      <c r="E181" s="194" t="s">
        <v>658</v>
      </c>
      <c r="F181" s="191"/>
      <c r="G181" s="6"/>
      <c r="H181" s="10">
        <v>30000</v>
      </c>
      <c r="I181" s="17"/>
      <c r="J181" s="89" t="s">
        <v>1506</v>
      </c>
      <c r="K181" s="159" t="s">
        <v>1693</v>
      </c>
    </row>
    <row r="182" spans="1:14" ht="126.75" customHeight="1">
      <c r="A182" s="4" t="s">
        <v>737</v>
      </c>
      <c r="B182" s="79" t="s">
        <v>659</v>
      </c>
      <c r="C182" s="70" t="s">
        <v>661</v>
      </c>
      <c r="D182" s="63" t="s">
        <v>660</v>
      </c>
      <c r="E182" s="194" t="s">
        <v>1245</v>
      </c>
      <c r="F182" s="191"/>
      <c r="G182" s="6"/>
      <c r="H182" s="10">
        <v>8000</v>
      </c>
      <c r="I182" s="17"/>
      <c r="J182" s="89" t="s">
        <v>1506</v>
      </c>
      <c r="K182" s="159" t="s">
        <v>1694</v>
      </c>
    </row>
    <row r="183" spans="1:14" ht="127.5" customHeight="1">
      <c r="A183" s="4" t="s">
        <v>738</v>
      </c>
      <c r="B183" s="79" t="s">
        <v>662</v>
      </c>
      <c r="C183" s="70" t="s">
        <v>663</v>
      </c>
      <c r="D183" s="63" t="s">
        <v>660</v>
      </c>
      <c r="E183" s="194" t="s">
        <v>664</v>
      </c>
      <c r="F183" s="191"/>
      <c r="G183" s="6"/>
      <c r="H183" s="10">
        <v>50000</v>
      </c>
      <c r="I183" s="17"/>
      <c r="J183" s="89" t="s">
        <v>1506</v>
      </c>
      <c r="K183" s="159" t="s">
        <v>1695</v>
      </c>
    </row>
    <row r="184" spans="1:14" ht="81.75" customHeight="1">
      <c r="A184" s="4" t="s">
        <v>739</v>
      </c>
      <c r="B184" s="79" t="s">
        <v>1241</v>
      </c>
      <c r="C184" s="70" t="s">
        <v>666</v>
      </c>
      <c r="D184" s="101" t="s">
        <v>665</v>
      </c>
      <c r="E184" s="194" t="s">
        <v>1240</v>
      </c>
      <c r="F184" s="191"/>
      <c r="G184" s="6"/>
      <c r="H184" s="10">
        <v>1500</v>
      </c>
      <c r="I184" s="17"/>
      <c r="J184" s="89" t="s">
        <v>1506</v>
      </c>
      <c r="K184" s="159" t="s">
        <v>1696</v>
      </c>
    </row>
    <row r="185" spans="1:14" ht="101.25" customHeight="1">
      <c r="A185" s="4" t="s">
        <v>740</v>
      </c>
      <c r="B185" s="79" t="s">
        <v>1242</v>
      </c>
      <c r="C185" s="70" t="s">
        <v>668</v>
      </c>
      <c r="D185" s="63" t="s">
        <v>667</v>
      </c>
      <c r="E185" s="194" t="s">
        <v>669</v>
      </c>
      <c r="F185" s="191"/>
      <c r="G185" s="6"/>
      <c r="H185" s="10">
        <v>20000</v>
      </c>
      <c r="I185" s="17"/>
      <c r="J185" s="89" t="s">
        <v>1506</v>
      </c>
      <c r="K185" s="159" t="s">
        <v>1697</v>
      </c>
    </row>
    <row r="186" spans="1:14" ht="75.75" customHeight="1">
      <c r="A186" s="4" t="s">
        <v>1387</v>
      </c>
      <c r="B186" s="79" t="s">
        <v>1243</v>
      </c>
      <c r="C186" s="70" t="s">
        <v>670</v>
      </c>
      <c r="D186" s="63"/>
      <c r="E186" s="194" t="s">
        <v>671</v>
      </c>
      <c r="F186" s="191"/>
      <c r="G186" s="6"/>
      <c r="H186" s="10">
        <v>40000</v>
      </c>
      <c r="I186" s="17"/>
      <c r="J186" s="89" t="s">
        <v>1506</v>
      </c>
      <c r="K186" s="159" t="s">
        <v>1698</v>
      </c>
    </row>
    <row r="187" spans="1:14" ht="72" thickBot="1">
      <c r="A187" s="4" t="s">
        <v>741</v>
      </c>
      <c r="B187" s="80" t="s">
        <v>1244</v>
      </c>
      <c r="C187" s="81" t="s">
        <v>1239</v>
      </c>
      <c r="D187" s="65" t="s">
        <v>672</v>
      </c>
      <c r="E187" s="194" t="s">
        <v>1238</v>
      </c>
      <c r="F187" s="192"/>
      <c r="G187" s="48"/>
      <c r="H187" s="49">
        <v>500000</v>
      </c>
      <c r="I187" s="50"/>
      <c r="J187" s="89" t="s">
        <v>1506</v>
      </c>
      <c r="K187" s="159" t="s">
        <v>1699</v>
      </c>
    </row>
    <row r="188" spans="1:14" ht="47.25" customHeight="1" thickBot="1">
      <c r="A188" s="99"/>
      <c r="B188" s="212"/>
      <c r="C188" s="212"/>
      <c r="D188" s="212"/>
      <c r="E188" s="212"/>
      <c r="F188" s="213"/>
      <c r="G188" s="41">
        <f>SUM(G185:G187)</f>
        <v>0</v>
      </c>
      <c r="H188" s="107">
        <f>SUM(H176:H187)</f>
        <v>843000</v>
      </c>
      <c r="I188" s="37">
        <f>SUM(I176:I187)</f>
        <v>0</v>
      </c>
      <c r="J188" s="214"/>
      <c r="K188" s="215"/>
    </row>
    <row r="189" spans="1:14" ht="78.75" customHeight="1">
      <c r="A189" s="4" t="s">
        <v>742</v>
      </c>
      <c r="B189" s="78" t="s">
        <v>679</v>
      </c>
      <c r="C189" s="103" t="s">
        <v>1268</v>
      </c>
      <c r="D189" s="62" t="s">
        <v>673</v>
      </c>
      <c r="E189" s="195" t="s">
        <v>674</v>
      </c>
      <c r="F189" s="199"/>
      <c r="G189" s="38">
        <v>7500</v>
      </c>
      <c r="H189" s="39"/>
      <c r="I189" s="40"/>
      <c r="J189" s="88" t="s">
        <v>1702</v>
      </c>
      <c r="K189" s="158" t="s">
        <v>1700</v>
      </c>
      <c r="L189" s="104">
        <f>SUM(G189:G201)</f>
        <v>55200</v>
      </c>
      <c r="M189" s="39">
        <f t="shared" ref="M189:N189" si="22">SUM(H189:H201)</f>
        <v>0</v>
      </c>
      <c r="N189" s="40">
        <f t="shared" si="22"/>
        <v>0</v>
      </c>
    </row>
    <row r="190" spans="1:14" ht="85.5">
      <c r="A190" s="4" t="s">
        <v>743</v>
      </c>
      <c r="B190" s="79" t="s">
        <v>680</v>
      </c>
      <c r="C190" s="82" t="s">
        <v>1269</v>
      </c>
      <c r="D190" s="63" t="s">
        <v>675</v>
      </c>
      <c r="E190" s="194" t="s">
        <v>676</v>
      </c>
      <c r="F190" s="191"/>
      <c r="G190" s="6">
        <v>5000</v>
      </c>
      <c r="H190" s="10"/>
      <c r="I190" s="17"/>
      <c r="J190" s="89" t="s">
        <v>1702</v>
      </c>
      <c r="K190" s="159" t="s">
        <v>1701</v>
      </c>
    </row>
    <row r="191" spans="1:14" ht="84" customHeight="1">
      <c r="A191" s="4" t="s">
        <v>744</v>
      </c>
      <c r="B191" s="79" t="s">
        <v>1227</v>
      </c>
      <c r="C191" s="82" t="s">
        <v>1263</v>
      </c>
      <c r="D191" s="63" t="s">
        <v>677</v>
      </c>
      <c r="E191" s="194" t="s">
        <v>678</v>
      </c>
      <c r="F191" s="191"/>
      <c r="G191" s="6">
        <v>5000</v>
      </c>
      <c r="H191" s="10"/>
      <c r="I191" s="17"/>
      <c r="J191" s="89" t="s">
        <v>1703</v>
      </c>
      <c r="K191" s="159" t="s">
        <v>1714</v>
      </c>
    </row>
    <row r="192" spans="1:14" ht="70.5" customHeight="1">
      <c r="A192" s="4" t="s">
        <v>745</v>
      </c>
      <c r="B192" s="79" t="s">
        <v>681</v>
      </c>
      <c r="C192" s="82" t="s">
        <v>1264</v>
      </c>
      <c r="D192" s="63" t="s">
        <v>677</v>
      </c>
      <c r="E192" s="194"/>
      <c r="F192" s="191"/>
      <c r="G192" s="6">
        <v>1500</v>
      </c>
      <c r="H192" s="10"/>
      <c r="I192" s="17"/>
      <c r="J192" s="89" t="s">
        <v>1704</v>
      </c>
      <c r="K192" s="159" t="s">
        <v>1715</v>
      </c>
    </row>
    <row r="193" spans="1:14" ht="71.25">
      <c r="A193" s="4" t="s">
        <v>746</v>
      </c>
      <c r="B193" s="79" t="s">
        <v>1228</v>
      </c>
      <c r="C193" s="82" t="s">
        <v>1265</v>
      </c>
      <c r="D193" s="63" t="s">
        <v>682</v>
      </c>
      <c r="E193" s="194"/>
      <c r="F193" s="191"/>
      <c r="G193" s="6">
        <v>1500</v>
      </c>
      <c r="H193" s="10"/>
      <c r="I193" s="17"/>
      <c r="J193" s="89" t="s">
        <v>1705</v>
      </c>
      <c r="K193" s="159" t="s">
        <v>1716</v>
      </c>
    </row>
    <row r="194" spans="1:14" ht="75.75" customHeight="1">
      <c r="A194" s="4" t="s">
        <v>747</v>
      </c>
      <c r="B194" s="79" t="s">
        <v>1229</v>
      </c>
      <c r="C194" s="82" t="s">
        <v>683</v>
      </c>
      <c r="D194" s="63" t="s">
        <v>684</v>
      </c>
      <c r="E194" s="194"/>
      <c r="F194" s="191"/>
      <c r="G194" s="6">
        <v>5000</v>
      </c>
      <c r="H194" s="10"/>
      <c r="I194" s="17"/>
      <c r="J194" s="89" t="s">
        <v>1706</v>
      </c>
      <c r="K194" s="159" t="s">
        <v>1717</v>
      </c>
    </row>
    <row r="195" spans="1:14" ht="71.25">
      <c r="A195" s="4" t="s">
        <v>748</v>
      </c>
      <c r="B195" s="79" t="s">
        <v>1230</v>
      </c>
      <c r="C195" s="82" t="s">
        <v>1266</v>
      </c>
      <c r="D195" s="63" t="s">
        <v>685</v>
      </c>
      <c r="E195" s="194" t="s">
        <v>686</v>
      </c>
      <c r="F195" s="191"/>
      <c r="G195" s="6">
        <v>5000</v>
      </c>
      <c r="H195" s="10"/>
      <c r="I195" s="17"/>
      <c r="J195" s="89" t="s">
        <v>1707</v>
      </c>
      <c r="K195" s="159" t="s">
        <v>1718</v>
      </c>
    </row>
    <row r="196" spans="1:14" ht="57">
      <c r="A196" s="4" t="s">
        <v>749</v>
      </c>
      <c r="B196" s="79" t="s">
        <v>1231</v>
      </c>
      <c r="C196" s="82" t="s">
        <v>1262</v>
      </c>
      <c r="D196" s="63" t="s">
        <v>687</v>
      </c>
      <c r="E196" s="194"/>
      <c r="F196" s="191"/>
      <c r="G196" s="6">
        <v>1500</v>
      </c>
      <c r="H196" s="10"/>
      <c r="I196" s="17"/>
      <c r="J196" s="89" t="s">
        <v>1708</v>
      </c>
      <c r="K196" s="159" t="s">
        <v>1719</v>
      </c>
    </row>
    <row r="197" spans="1:14" ht="57">
      <c r="A197" s="4" t="s">
        <v>750</v>
      </c>
      <c r="B197" s="79" t="s">
        <v>1232</v>
      </c>
      <c r="C197" s="82" t="s">
        <v>1261</v>
      </c>
      <c r="D197" s="63" t="s">
        <v>688</v>
      </c>
      <c r="E197" s="194"/>
      <c r="F197" s="194" t="s">
        <v>1259</v>
      </c>
      <c r="G197" s="6">
        <v>5000</v>
      </c>
      <c r="H197" s="9"/>
      <c r="I197" s="17"/>
      <c r="J197" s="89" t="s">
        <v>1709</v>
      </c>
      <c r="K197" s="159" t="s">
        <v>1720</v>
      </c>
    </row>
    <row r="198" spans="1:14" ht="69" customHeight="1">
      <c r="A198" s="4" t="s">
        <v>751</v>
      </c>
      <c r="B198" s="79" t="s">
        <v>1233</v>
      </c>
      <c r="C198" s="82" t="s">
        <v>1260</v>
      </c>
      <c r="D198" s="63" t="s">
        <v>689</v>
      </c>
      <c r="E198" s="194" t="s">
        <v>690</v>
      </c>
      <c r="F198" s="191"/>
      <c r="G198" s="5">
        <v>5000</v>
      </c>
      <c r="H198" s="10"/>
      <c r="I198" s="17"/>
      <c r="J198" s="89" t="s">
        <v>1710</v>
      </c>
      <c r="K198" s="159" t="s">
        <v>1721</v>
      </c>
    </row>
    <row r="199" spans="1:14" ht="85.5">
      <c r="A199" s="4" t="s">
        <v>752</v>
      </c>
      <c r="B199" s="79" t="s">
        <v>1234</v>
      </c>
      <c r="C199" s="82" t="s">
        <v>1267</v>
      </c>
      <c r="D199" s="63" t="s">
        <v>691</v>
      </c>
      <c r="E199" s="194" t="s">
        <v>692</v>
      </c>
      <c r="F199" s="191"/>
      <c r="G199" s="6">
        <v>11000</v>
      </c>
      <c r="H199" s="10"/>
      <c r="I199" s="17"/>
      <c r="J199" s="89" t="s">
        <v>1711</v>
      </c>
      <c r="K199" s="159" t="s">
        <v>1722</v>
      </c>
    </row>
    <row r="200" spans="1:14" ht="67.5" customHeight="1">
      <c r="A200" s="4" t="s">
        <v>753</v>
      </c>
      <c r="B200" s="79" t="s">
        <v>1235</v>
      </c>
      <c r="C200" s="82" t="s">
        <v>693</v>
      </c>
      <c r="D200" s="231" t="s">
        <v>1270</v>
      </c>
      <c r="E200" s="12" t="s">
        <v>694</v>
      </c>
      <c r="F200" s="191"/>
      <c r="G200" s="6">
        <v>1400</v>
      </c>
      <c r="H200" s="10"/>
      <c r="I200" s="17"/>
      <c r="J200" s="89" t="s">
        <v>1712</v>
      </c>
      <c r="K200" s="159" t="s">
        <v>1723</v>
      </c>
    </row>
    <row r="201" spans="1:14" ht="96.75" customHeight="1" thickBot="1">
      <c r="A201" s="4" t="s">
        <v>754</v>
      </c>
      <c r="B201" s="79" t="s">
        <v>1236</v>
      </c>
      <c r="C201" s="82" t="s">
        <v>695</v>
      </c>
      <c r="D201" s="231" t="s">
        <v>1271</v>
      </c>
      <c r="E201" s="194" t="s">
        <v>696</v>
      </c>
      <c r="F201" s="191"/>
      <c r="G201" s="6">
        <v>800</v>
      </c>
      <c r="H201" s="10"/>
      <c r="I201" s="17"/>
      <c r="J201" s="89" t="s">
        <v>1713</v>
      </c>
      <c r="K201" s="159" t="s">
        <v>1724</v>
      </c>
    </row>
    <row r="202" spans="1:14" ht="46.5" customHeight="1" thickBot="1">
      <c r="A202" s="99"/>
      <c r="B202" s="206"/>
      <c r="C202" s="206"/>
      <c r="D202" s="206"/>
      <c r="E202" s="206"/>
      <c r="F202" s="207"/>
      <c r="G202" s="105">
        <f>SUM(G189:G201)</f>
        <v>55200</v>
      </c>
      <c r="H202" s="127">
        <f t="shared" ref="H202:I202" si="23">SUM(H189:H201)</f>
        <v>0</v>
      </c>
      <c r="I202" s="37">
        <f t="shared" si="23"/>
        <v>0</v>
      </c>
      <c r="J202" s="216"/>
      <c r="K202" s="217"/>
    </row>
    <row r="203" spans="1:14" ht="86.25" customHeight="1" thickBot="1">
      <c r="A203" s="94" t="s">
        <v>755</v>
      </c>
      <c r="B203" s="78" t="s">
        <v>697</v>
      </c>
      <c r="C203" s="103" t="s">
        <v>698</v>
      </c>
      <c r="D203" s="62" t="s">
        <v>699</v>
      </c>
      <c r="E203" s="195" t="s">
        <v>700</v>
      </c>
      <c r="F203" s="199"/>
      <c r="G203" s="38">
        <v>25000</v>
      </c>
      <c r="H203" s="39"/>
      <c r="I203" s="40"/>
      <c r="J203" s="88" t="s">
        <v>1506</v>
      </c>
      <c r="K203" s="173" t="s">
        <v>1486</v>
      </c>
      <c r="L203" s="104">
        <f>SUM(G203:G212)</f>
        <v>116000</v>
      </c>
      <c r="M203" s="33">
        <f>SUM(H203:H211)</f>
        <v>1400000</v>
      </c>
      <c r="N203" s="34">
        <f>SUM(I203:I211)</f>
        <v>0</v>
      </c>
    </row>
    <row r="204" spans="1:14" ht="144.75" customHeight="1" thickBot="1">
      <c r="A204" s="94" t="s">
        <v>756</v>
      </c>
      <c r="B204" s="79" t="s">
        <v>885</v>
      </c>
      <c r="C204" s="82" t="s">
        <v>887</v>
      </c>
      <c r="D204" s="63" t="s">
        <v>699</v>
      </c>
      <c r="E204" s="194" t="s">
        <v>886</v>
      </c>
      <c r="F204" s="191"/>
      <c r="G204" s="6">
        <v>25000</v>
      </c>
      <c r="H204" s="10"/>
      <c r="I204" s="17"/>
      <c r="J204" s="89" t="s">
        <v>1506</v>
      </c>
      <c r="K204" s="166" t="s">
        <v>1486</v>
      </c>
    </row>
    <row r="205" spans="1:14" ht="123.75" customHeight="1" thickBot="1">
      <c r="A205" s="94" t="s">
        <v>757</v>
      </c>
      <c r="B205" s="79" t="s">
        <v>888</v>
      </c>
      <c r="C205" s="82" t="s">
        <v>890</v>
      </c>
      <c r="D205" s="63" t="s">
        <v>699</v>
      </c>
      <c r="E205" s="12" t="s">
        <v>889</v>
      </c>
      <c r="F205" s="191"/>
      <c r="G205" s="6">
        <v>30000</v>
      </c>
      <c r="H205" s="10"/>
      <c r="I205" s="17"/>
      <c r="J205" s="89" t="s">
        <v>1506</v>
      </c>
      <c r="K205" s="166" t="s">
        <v>1486</v>
      </c>
    </row>
    <row r="206" spans="1:14" ht="141" customHeight="1" thickBot="1">
      <c r="A206" s="94" t="s">
        <v>758</v>
      </c>
      <c r="B206" s="79" t="s">
        <v>891</v>
      </c>
      <c r="C206" s="82" t="s">
        <v>1754</v>
      </c>
      <c r="D206" s="63" t="s">
        <v>894</v>
      </c>
      <c r="E206" s="12" t="s">
        <v>892</v>
      </c>
      <c r="F206" s="191"/>
      <c r="G206" s="6">
        <v>5000</v>
      </c>
      <c r="H206" s="10"/>
      <c r="I206" s="17"/>
      <c r="J206" s="89" t="s">
        <v>1506</v>
      </c>
      <c r="K206" s="166" t="s">
        <v>1486</v>
      </c>
    </row>
    <row r="207" spans="1:14" ht="172.5" customHeight="1" thickBot="1">
      <c r="A207" s="94" t="s">
        <v>759</v>
      </c>
      <c r="B207" s="79" t="s">
        <v>893</v>
      </c>
      <c r="C207" s="82" t="s">
        <v>896</v>
      </c>
      <c r="D207" s="63" t="s">
        <v>894</v>
      </c>
      <c r="E207" s="194" t="s">
        <v>895</v>
      </c>
      <c r="F207" s="191"/>
      <c r="G207" s="6">
        <v>5000</v>
      </c>
      <c r="H207" s="10"/>
      <c r="I207" s="17"/>
      <c r="J207" s="89" t="s">
        <v>1506</v>
      </c>
      <c r="K207" s="166" t="s">
        <v>1486</v>
      </c>
    </row>
    <row r="208" spans="1:14" ht="120" customHeight="1" thickBot="1">
      <c r="A208" s="94" t="s">
        <v>760</v>
      </c>
      <c r="B208" s="79" t="s">
        <v>897</v>
      </c>
      <c r="C208" s="82" t="s">
        <v>898</v>
      </c>
      <c r="D208" s="63" t="s">
        <v>894</v>
      </c>
      <c r="E208" s="12" t="s">
        <v>899</v>
      </c>
      <c r="F208" s="191"/>
      <c r="G208" s="6">
        <v>5000</v>
      </c>
      <c r="H208" s="10"/>
      <c r="I208" s="17"/>
      <c r="J208" s="89" t="s">
        <v>1506</v>
      </c>
      <c r="K208" s="166" t="s">
        <v>1486</v>
      </c>
    </row>
    <row r="209" spans="1:14" ht="151.5" customHeight="1" thickBot="1">
      <c r="A209" s="94" t="s">
        <v>761</v>
      </c>
      <c r="B209" s="79" t="s">
        <v>900</v>
      </c>
      <c r="C209" s="82" t="s">
        <v>901</v>
      </c>
      <c r="D209" s="63" t="s">
        <v>894</v>
      </c>
      <c r="E209" s="12" t="s">
        <v>902</v>
      </c>
      <c r="F209" s="191"/>
      <c r="G209" s="6">
        <v>5000</v>
      </c>
      <c r="H209" s="10"/>
      <c r="I209" s="17"/>
      <c r="J209" s="89" t="s">
        <v>1506</v>
      </c>
      <c r="K209" s="166" t="s">
        <v>1486</v>
      </c>
    </row>
    <row r="210" spans="1:14" ht="135.75" customHeight="1" thickBot="1">
      <c r="A210" s="94" t="s">
        <v>762</v>
      </c>
      <c r="B210" s="79" t="s">
        <v>903</v>
      </c>
      <c r="C210" s="82" t="s">
        <v>904</v>
      </c>
      <c r="D210" s="63" t="s">
        <v>894</v>
      </c>
      <c r="E210" s="194" t="s">
        <v>905</v>
      </c>
      <c r="F210" s="191"/>
      <c r="G210" s="6">
        <v>5000</v>
      </c>
      <c r="H210" s="10"/>
      <c r="I210" s="17"/>
      <c r="J210" s="89" t="s">
        <v>1506</v>
      </c>
      <c r="K210" s="166" t="s">
        <v>1486</v>
      </c>
    </row>
    <row r="211" spans="1:14" ht="72" thickBot="1">
      <c r="A211" s="94" t="s">
        <v>763</v>
      </c>
      <c r="B211" s="79" t="s">
        <v>906</v>
      </c>
      <c r="C211" s="82" t="s">
        <v>907</v>
      </c>
      <c r="D211" s="63" t="s">
        <v>908</v>
      </c>
      <c r="E211" s="194" t="s">
        <v>909</v>
      </c>
      <c r="F211" s="191"/>
      <c r="G211" s="6"/>
      <c r="H211" s="10">
        <v>1400000</v>
      </c>
      <c r="I211" s="17"/>
      <c r="J211" s="89" t="s">
        <v>1506</v>
      </c>
      <c r="K211" s="166" t="s">
        <v>1486</v>
      </c>
    </row>
    <row r="212" spans="1:14" ht="136.5" customHeight="1" thickBot="1">
      <c r="A212" s="94" t="s">
        <v>764</v>
      </c>
      <c r="B212" s="229" t="s">
        <v>1400</v>
      </c>
      <c r="C212" s="82" t="s">
        <v>1368</v>
      </c>
      <c r="D212" s="101" t="s">
        <v>1369</v>
      </c>
      <c r="E212" s="194" t="s">
        <v>1370</v>
      </c>
      <c r="F212" s="191"/>
      <c r="G212" s="6">
        <v>11000</v>
      </c>
      <c r="H212" s="10"/>
      <c r="I212" s="17"/>
      <c r="J212" s="89" t="s">
        <v>1506</v>
      </c>
      <c r="K212" s="166" t="s">
        <v>1486</v>
      </c>
    </row>
    <row r="213" spans="1:14" ht="75" customHeight="1" thickBot="1">
      <c r="A213" s="94" t="s">
        <v>765</v>
      </c>
      <c r="B213" s="194" t="s">
        <v>1401</v>
      </c>
      <c r="C213" s="82" t="s">
        <v>911</v>
      </c>
      <c r="D213" s="101" t="s">
        <v>1735</v>
      </c>
      <c r="E213" s="194" t="s">
        <v>910</v>
      </c>
      <c r="F213" s="194" t="s">
        <v>1737</v>
      </c>
      <c r="G213" s="6">
        <v>4000</v>
      </c>
      <c r="H213" s="10"/>
      <c r="I213" s="17"/>
      <c r="J213" s="89" t="s">
        <v>1506</v>
      </c>
      <c r="K213" s="166" t="s">
        <v>1486</v>
      </c>
    </row>
    <row r="214" spans="1:14" ht="101.25" customHeight="1" thickBot="1">
      <c r="A214" s="94" t="s">
        <v>766</v>
      </c>
      <c r="B214" s="194" t="s">
        <v>1402</v>
      </c>
      <c r="C214" s="82">
        <v>99735</v>
      </c>
      <c r="D214" s="63" t="s">
        <v>912</v>
      </c>
      <c r="E214" s="194" t="s">
        <v>1730</v>
      </c>
      <c r="F214" s="194" t="s">
        <v>1738</v>
      </c>
      <c r="G214" s="6">
        <v>5000</v>
      </c>
      <c r="H214" s="10"/>
      <c r="I214" s="17"/>
      <c r="J214" s="89" t="s">
        <v>1506</v>
      </c>
      <c r="K214" s="166" t="s">
        <v>1486</v>
      </c>
      <c r="L214" s="104">
        <f>SUM(G213:G222)</f>
        <v>41500</v>
      </c>
      <c r="M214" s="10">
        <f t="shared" ref="M214:N214" si="24">SUM(H213:H222)</f>
        <v>0</v>
      </c>
      <c r="N214" s="17">
        <f t="shared" si="24"/>
        <v>0</v>
      </c>
    </row>
    <row r="215" spans="1:14" ht="143.25" thickBot="1">
      <c r="A215" s="94" t="s">
        <v>767</v>
      </c>
      <c r="B215" s="194" t="s">
        <v>1403</v>
      </c>
      <c r="C215" s="82" t="s">
        <v>913</v>
      </c>
      <c r="D215" s="63" t="s">
        <v>915</v>
      </c>
      <c r="E215" s="194" t="s">
        <v>914</v>
      </c>
      <c r="F215" s="194" t="s">
        <v>1738</v>
      </c>
      <c r="G215" s="6">
        <v>5000</v>
      </c>
      <c r="H215" s="10"/>
      <c r="I215" s="17"/>
      <c r="J215" s="89" t="s">
        <v>1506</v>
      </c>
      <c r="K215" s="166" t="s">
        <v>1486</v>
      </c>
    </row>
    <row r="216" spans="1:14" ht="99" customHeight="1" thickBot="1">
      <c r="A216" s="94" t="s">
        <v>768</v>
      </c>
      <c r="B216" s="194" t="s">
        <v>1404</v>
      </c>
      <c r="C216" s="82">
        <v>97889</v>
      </c>
      <c r="D216" s="63" t="s">
        <v>916</v>
      </c>
      <c r="E216" s="12" t="s">
        <v>917</v>
      </c>
      <c r="F216" s="194" t="s">
        <v>1738</v>
      </c>
      <c r="G216" s="6">
        <v>5000</v>
      </c>
      <c r="H216" s="10"/>
      <c r="I216" s="17"/>
      <c r="J216" s="89" t="s">
        <v>1506</v>
      </c>
      <c r="K216" s="166" t="s">
        <v>1486</v>
      </c>
    </row>
    <row r="217" spans="1:14" ht="124.5" customHeight="1" thickBot="1">
      <c r="A217" s="94" t="s">
        <v>769</v>
      </c>
      <c r="B217" s="194" t="s">
        <v>1405</v>
      </c>
      <c r="C217" s="82" t="s">
        <v>918</v>
      </c>
      <c r="D217" s="101" t="s">
        <v>1732</v>
      </c>
      <c r="E217" s="194" t="s">
        <v>919</v>
      </c>
      <c r="F217" s="194" t="s">
        <v>1739</v>
      </c>
      <c r="G217" s="6">
        <v>300</v>
      </c>
      <c r="H217" s="10"/>
      <c r="I217" s="17"/>
      <c r="J217" s="89" t="s">
        <v>1506</v>
      </c>
      <c r="K217" s="166" t="s">
        <v>1486</v>
      </c>
    </row>
    <row r="218" spans="1:14" ht="73.5" customHeight="1" thickBot="1">
      <c r="A218" s="94" t="s">
        <v>770</v>
      </c>
      <c r="B218" s="194" t="s">
        <v>1406</v>
      </c>
      <c r="C218" s="82" t="s">
        <v>920</v>
      </c>
      <c r="D218" s="63" t="s">
        <v>922</v>
      </c>
      <c r="E218" s="194" t="s">
        <v>921</v>
      </c>
      <c r="F218" s="194" t="s">
        <v>1740</v>
      </c>
      <c r="G218" s="6">
        <v>4000</v>
      </c>
      <c r="H218" s="10"/>
      <c r="I218" s="17"/>
      <c r="J218" s="89" t="s">
        <v>1506</v>
      </c>
      <c r="K218" s="166" t="s">
        <v>1486</v>
      </c>
    </row>
    <row r="219" spans="1:14" ht="87.75" customHeight="1" thickBot="1">
      <c r="A219" s="94" t="s">
        <v>771</v>
      </c>
      <c r="B219" s="194" t="s">
        <v>1407</v>
      </c>
      <c r="C219" s="82" t="s">
        <v>923</v>
      </c>
      <c r="D219" s="101" t="s">
        <v>1734</v>
      </c>
      <c r="E219" s="194" t="s">
        <v>924</v>
      </c>
      <c r="F219" s="194" t="s">
        <v>1737</v>
      </c>
      <c r="G219" s="6">
        <v>7000</v>
      </c>
      <c r="H219" s="10"/>
      <c r="I219" s="17"/>
      <c r="J219" s="89" t="s">
        <v>1506</v>
      </c>
      <c r="K219" s="166" t="s">
        <v>1486</v>
      </c>
    </row>
    <row r="220" spans="1:14" ht="117" customHeight="1" thickBot="1">
      <c r="A220" s="94" t="s">
        <v>772</v>
      </c>
      <c r="B220" s="194" t="s">
        <v>1408</v>
      </c>
      <c r="C220" s="82" t="s">
        <v>925</v>
      </c>
      <c r="D220" s="63" t="s">
        <v>1733</v>
      </c>
      <c r="E220" s="194" t="s">
        <v>926</v>
      </c>
      <c r="F220" s="194" t="s">
        <v>1737</v>
      </c>
      <c r="G220" s="6">
        <v>5000</v>
      </c>
      <c r="H220" s="10"/>
      <c r="I220" s="17"/>
      <c r="J220" s="89" t="s">
        <v>1506</v>
      </c>
      <c r="K220" s="166" t="s">
        <v>1486</v>
      </c>
    </row>
    <row r="221" spans="1:14" ht="263.25" customHeight="1" thickBot="1">
      <c r="A221" s="94" t="s">
        <v>773</v>
      </c>
      <c r="B221" s="194" t="s">
        <v>1731</v>
      </c>
      <c r="C221" s="82" t="s">
        <v>927</v>
      </c>
      <c r="D221" s="63" t="s">
        <v>928</v>
      </c>
      <c r="E221" s="194" t="s">
        <v>929</v>
      </c>
      <c r="F221" s="194" t="s">
        <v>1741</v>
      </c>
      <c r="G221" s="6">
        <v>6000</v>
      </c>
      <c r="H221" s="10"/>
      <c r="I221" s="17"/>
      <c r="J221" s="89" t="s">
        <v>1506</v>
      </c>
      <c r="K221" s="166" t="s">
        <v>1486</v>
      </c>
    </row>
    <row r="222" spans="1:14" ht="111" customHeight="1" thickBot="1">
      <c r="A222" s="94" t="s">
        <v>774</v>
      </c>
      <c r="B222" s="194" t="s">
        <v>1409</v>
      </c>
      <c r="C222" s="82" t="s">
        <v>930</v>
      </c>
      <c r="D222" s="63" t="s">
        <v>931</v>
      </c>
      <c r="E222" s="194" t="s">
        <v>932</v>
      </c>
      <c r="F222" s="194" t="s">
        <v>1742</v>
      </c>
      <c r="G222" s="6">
        <v>200</v>
      </c>
      <c r="H222" s="10"/>
      <c r="I222" s="17"/>
      <c r="J222" s="89" t="s">
        <v>1506</v>
      </c>
      <c r="K222" s="166" t="s">
        <v>1486</v>
      </c>
    </row>
    <row r="223" spans="1:14" ht="182.25" customHeight="1" thickBot="1">
      <c r="A223" s="94" t="s">
        <v>775</v>
      </c>
      <c r="B223" s="194" t="s">
        <v>1410</v>
      </c>
      <c r="C223" s="82" t="s">
        <v>1314</v>
      </c>
      <c r="D223" s="63" t="s">
        <v>933</v>
      </c>
      <c r="E223" s="194" t="s">
        <v>934</v>
      </c>
      <c r="F223" s="191"/>
      <c r="G223" s="6"/>
      <c r="H223" s="10">
        <v>20000</v>
      </c>
      <c r="I223" s="17"/>
      <c r="J223" s="89" t="s">
        <v>1506</v>
      </c>
      <c r="K223" s="166" t="s">
        <v>1486</v>
      </c>
    </row>
    <row r="224" spans="1:14" ht="109.5" customHeight="1" thickBot="1">
      <c r="A224" s="94" t="s">
        <v>776</v>
      </c>
      <c r="B224" s="194" t="s">
        <v>1411</v>
      </c>
      <c r="C224" s="82" t="s">
        <v>936</v>
      </c>
      <c r="D224" s="63" t="s">
        <v>935</v>
      </c>
      <c r="E224" s="194" t="s">
        <v>937</v>
      </c>
      <c r="F224" s="191"/>
      <c r="G224" s="6"/>
      <c r="H224" s="10">
        <v>12000</v>
      </c>
      <c r="I224" s="17"/>
      <c r="J224" s="89" t="s">
        <v>1506</v>
      </c>
      <c r="K224" s="166" t="s">
        <v>1486</v>
      </c>
      <c r="L224" s="104">
        <f>SUM(G223:G235)</f>
        <v>0</v>
      </c>
      <c r="M224" s="10">
        <f>SUM(H223:H235)</f>
        <v>75700</v>
      </c>
      <c r="N224" s="17">
        <f>SUM(I223:I235)</f>
        <v>0</v>
      </c>
    </row>
    <row r="225" spans="1:14" ht="160.5" customHeight="1" thickBot="1">
      <c r="A225" s="94" t="s">
        <v>777</v>
      </c>
      <c r="B225" s="194" t="s">
        <v>1412</v>
      </c>
      <c r="C225" s="82" t="s">
        <v>940</v>
      </c>
      <c r="D225" s="63" t="s">
        <v>939</v>
      </c>
      <c r="E225" s="194" t="s">
        <v>938</v>
      </c>
      <c r="F225" s="191"/>
      <c r="G225" s="6"/>
      <c r="H225" s="10">
        <v>20000</v>
      </c>
      <c r="I225" s="17"/>
      <c r="J225" s="89" t="s">
        <v>1506</v>
      </c>
      <c r="K225" s="166" t="s">
        <v>1486</v>
      </c>
    </row>
    <row r="226" spans="1:14" ht="110.25" customHeight="1" thickBot="1">
      <c r="A226" s="94" t="s">
        <v>778</v>
      </c>
      <c r="B226" s="79" t="s">
        <v>1413</v>
      </c>
      <c r="C226" s="82" t="s">
        <v>1488</v>
      </c>
      <c r="D226" s="63" t="s">
        <v>939</v>
      </c>
      <c r="E226" s="194" t="s">
        <v>941</v>
      </c>
      <c r="F226" s="191"/>
      <c r="G226" s="6"/>
      <c r="H226" s="10">
        <v>800</v>
      </c>
      <c r="I226" s="17"/>
      <c r="J226" s="89" t="s">
        <v>1506</v>
      </c>
      <c r="K226" s="166" t="s">
        <v>1486</v>
      </c>
    </row>
    <row r="227" spans="1:14" ht="117" customHeight="1" thickBot="1">
      <c r="A227" s="94" t="s">
        <v>779</v>
      </c>
      <c r="B227" s="79" t="s">
        <v>1414</v>
      </c>
      <c r="C227" s="82" t="s">
        <v>942</v>
      </c>
      <c r="D227" s="63" t="s">
        <v>939</v>
      </c>
      <c r="E227" s="194" t="s">
        <v>941</v>
      </c>
      <c r="F227" s="188" t="s">
        <v>1371</v>
      </c>
      <c r="G227" s="6"/>
      <c r="H227" s="10">
        <v>800</v>
      </c>
      <c r="I227" s="17"/>
      <c r="J227" s="89" t="s">
        <v>1506</v>
      </c>
      <c r="K227" s="166" t="s">
        <v>1486</v>
      </c>
    </row>
    <row r="228" spans="1:14" ht="108" customHeight="1" thickBot="1">
      <c r="A228" s="94" t="s">
        <v>780</v>
      </c>
      <c r="B228" s="79" t="s">
        <v>1415</v>
      </c>
      <c r="C228" s="82" t="s">
        <v>943</v>
      </c>
      <c r="D228" s="63" t="s">
        <v>939</v>
      </c>
      <c r="E228" s="194" t="s">
        <v>1316</v>
      </c>
      <c r="F228" s="189"/>
      <c r="G228" s="6"/>
      <c r="H228" s="10">
        <v>800</v>
      </c>
      <c r="I228" s="17"/>
      <c r="J228" s="89" t="s">
        <v>1506</v>
      </c>
      <c r="K228" s="166" t="s">
        <v>1486</v>
      </c>
    </row>
    <row r="229" spans="1:14" ht="100.5" customHeight="1" thickBot="1">
      <c r="A229" s="94" t="s">
        <v>781</v>
      </c>
      <c r="B229" s="79" t="s">
        <v>1416</v>
      </c>
      <c r="C229" s="82" t="s">
        <v>944</v>
      </c>
      <c r="D229" s="63" t="s">
        <v>939</v>
      </c>
      <c r="E229" s="194" t="s">
        <v>1317</v>
      </c>
      <c r="F229" s="190"/>
      <c r="G229" s="6"/>
      <c r="H229" s="10">
        <v>800</v>
      </c>
      <c r="I229" s="17"/>
      <c r="J229" s="89" t="s">
        <v>1506</v>
      </c>
      <c r="K229" s="166" t="s">
        <v>1486</v>
      </c>
    </row>
    <row r="230" spans="1:14" ht="167.25" customHeight="1" thickBot="1">
      <c r="A230" s="94" t="s">
        <v>782</v>
      </c>
      <c r="B230" s="79" t="s">
        <v>1417</v>
      </c>
      <c r="C230" s="82" t="s">
        <v>945</v>
      </c>
      <c r="D230" s="101" t="s">
        <v>1315</v>
      </c>
      <c r="E230" s="194" t="s">
        <v>946</v>
      </c>
      <c r="F230" s="191"/>
      <c r="G230" s="6"/>
      <c r="H230" s="10">
        <v>20000</v>
      </c>
      <c r="I230" s="17"/>
      <c r="J230" s="89" t="s">
        <v>1506</v>
      </c>
      <c r="K230" s="166" t="s">
        <v>1486</v>
      </c>
    </row>
    <row r="231" spans="1:14" ht="102.75" customHeight="1" thickBot="1">
      <c r="A231" s="94" t="s">
        <v>783</v>
      </c>
      <c r="B231" s="79" t="s">
        <v>1418</v>
      </c>
      <c r="C231" s="82" t="s">
        <v>947</v>
      </c>
      <c r="D231" s="63" t="s">
        <v>948</v>
      </c>
      <c r="E231" s="194" t="s">
        <v>949</v>
      </c>
      <c r="F231" s="191"/>
      <c r="G231" s="6"/>
      <c r="H231" s="10">
        <v>100</v>
      </c>
      <c r="I231" s="17"/>
      <c r="J231" s="89" t="s">
        <v>1506</v>
      </c>
      <c r="K231" s="166" t="s">
        <v>1486</v>
      </c>
    </row>
    <row r="232" spans="1:14" ht="94.5" customHeight="1" thickBot="1">
      <c r="A232" s="94" t="s">
        <v>784</v>
      </c>
      <c r="B232" s="79" t="s">
        <v>1419</v>
      </c>
      <c r="C232" s="82" t="s">
        <v>950</v>
      </c>
      <c r="D232" s="63" t="s">
        <v>948</v>
      </c>
      <c r="E232" s="194" t="s">
        <v>951</v>
      </c>
      <c r="F232" s="191"/>
      <c r="G232" s="6"/>
      <c r="H232" s="10">
        <v>100</v>
      </c>
      <c r="I232" s="17"/>
      <c r="J232" s="89" t="s">
        <v>1506</v>
      </c>
      <c r="K232" s="166" t="s">
        <v>1486</v>
      </c>
    </row>
    <row r="233" spans="1:14" ht="84" customHeight="1" thickBot="1">
      <c r="A233" s="94" t="s">
        <v>785</v>
      </c>
      <c r="B233" s="79" t="s">
        <v>1420</v>
      </c>
      <c r="C233" s="82" t="s">
        <v>952</v>
      </c>
      <c r="D233" s="63" t="s">
        <v>953</v>
      </c>
      <c r="E233" s="194" t="s">
        <v>954</v>
      </c>
      <c r="F233" s="191"/>
      <c r="G233" s="6"/>
      <c r="H233" s="10">
        <v>100</v>
      </c>
      <c r="I233" s="17"/>
      <c r="J233" s="89" t="s">
        <v>1506</v>
      </c>
      <c r="K233" s="166" t="s">
        <v>1486</v>
      </c>
    </row>
    <row r="234" spans="1:14" ht="69" customHeight="1" thickBot="1">
      <c r="A234" s="94" t="s">
        <v>786</v>
      </c>
      <c r="B234" s="79" t="s">
        <v>1421</v>
      </c>
      <c r="C234" s="82" t="s">
        <v>955</v>
      </c>
      <c r="D234" s="63" t="s">
        <v>956</v>
      </c>
      <c r="E234" s="194" t="s">
        <v>957</v>
      </c>
      <c r="F234" s="191"/>
      <c r="G234" s="6"/>
      <c r="H234" s="10">
        <v>100</v>
      </c>
      <c r="I234" s="17"/>
      <c r="J234" s="89" t="s">
        <v>1506</v>
      </c>
      <c r="K234" s="166" t="s">
        <v>1486</v>
      </c>
    </row>
    <row r="235" spans="1:14" ht="76.5" customHeight="1" thickBot="1">
      <c r="A235" s="94" t="s">
        <v>787</v>
      </c>
      <c r="B235" s="79" t="s">
        <v>1422</v>
      </c>
      <c r="C235" s="82" t="s">
        <v>1372</v>
      </c>
      <c r="D235" s="63" t="s">
        <v>956</v>
      </c>
      <c r="E235" s="194" t="s">
        <v>958</v>
      </c>
      <c r="F235" s="191"/>
      <c r="G235" s="6"/>
      <c r="H235" s="19">
        <v>100</v>
      </c>
      <c r="I235" s="17"/>
      <c r="J235" s="89" t="s">
        <v>1506</v>
      </c>
      <c r="K235" s="166" t="s">
        <v>1486</v>
      </c>
    </row>
    <row r="236" spans="1:14" ht="80.25" customHeight="1" thickBot="1">
      <c r="A236" s="94" t="s">
        <v>788</v>
      </c>
      <c r="B236" s="79" t="s">
        <v>1423</v>
      </c>
      <c r="C236" s="82" t="s">
        <v>959</v>
      </c>
      <c r="D236" s="63" t="s">
        <v>956</v>
      </c>
      <c r="E236" s="194" t="s">
        <v>960</v>
      </c>
      <c r="F236" s="191"/>
      <c r="G236" s="6"/>
      <c r="H236" s="19">
        <v>100</v>
      </c>
      <c r="I236" s="17"/>
      <c r="J236" s="89" t="s">
        <v>1506</v>
      </c>
      <c r="K236" s="166" t="s">
        <v>1486</v>
      </c>
    </row>
    <row r="237" spans="1:14" ht="78" customHeight="1" thickBot="1">
      <c r="A237" s="94" t="s">
        <v>789</v>
      </c>
      <c r="B237" s="79" t="s">
        <v>1424</v>
      </c>
      <c r="C237" s="82" t="s">
        <v>961</v>
      </c>
      <c r="D237" s="63" t="s">
        <v>956</v>
      </c>
      <c r="E237" s="194" t="s">
        <v>962</v>
      </c>
      <c r="F237" s="191"/>
      <c r="G237" s="6"/>
      <c r="H237" s="10">
        <v>100</v>
      </c>
      <c r="I237" s="17"/>
      <c r="J237" s="89" t="s">
        <v>1506</v>
      </c>
      <c r="K237" s="166" t="s">
        <v>1486</v>
      </c>
    </row>
    <row r="238" spans="1:14" ht="92.25" customHeight="1" thickBot="1">
      <c r="A238" s="94" t="s">
        <v>790</v>
      </c>
      <c r="B238" s="79" t="s">
        <v>1425</v>
      </c>
      <c r="C238" s="82" t="s">
        <v>964</v>
      </c>
      <c r="D238" s="63" t="s">
        <v>963</v>
      </c>
      <c r="E238" s="194" t="s">
        <v>965</v>
      </c>
      <c r="F238" s="191"/>
      <c r="G238" s="6"/>
      <c r="H238" s="10">
        <v>100</v>
      </c>
      <c r="I238" s="17"/>
      <c r="J238" s="89" t="s">
        <v>1506</v>
      </c>
      <c r="K238" s="166" t="s">
        <v>1486</v>
      </c>
      <c r="L238" s="104">
        <f>SUM(G236:G249)</f>
        <v>0</v>
      </c>
      <c r="M238" s="19">
        <f>SUM(H236:H249)</f>
        <v>3500</v>
      </c>
      <c r="N238" s="17">
        <f t="shared" ref="N238" si="25">SUM(I236:I249)</f>
        <v>0</v>
      </c>
    </row>
    <row r="239" spans="1:14" ht="68.25" customHeight="1" thickBot="1">
      <c r="A239" s="94" t="s">
        <v>791</v>
      </c>
      <c r="B239" s="79" t="s">
        <v>1426</v>
      </c>
      <c r="C239" s="82" t="s">
        <v>966</v>
      </c>
      <c r="D239" s="63" t="s">
        <v>956</v>
      </c>
      <c r="E239" s="12" t="s">
        <v>967</v>
      </c>
      <c r="F239" s="191"/>
      <c r="G239" s="6"/>
      <c r="H239" s="10">
        <v>100</v>
      </c>
      <c r="I239" s="17"/>
      <c r="J239" s="89" t="s">
        <v>1506</v>
      </c>
      <c r="K239" s="166" t="s">
        <v>1486</v>
      </c>
    </row>
    <row r="240" spans="1:14" ht="85.5" customHeight="1" thickBot="1">
      <c r="A240" s="94" t="s">
        <v>792</v>
      </c>
      <c r="B240" s="79" t="s">
        <v>1427</v>
      </c>
      <c r="C240" s="82" t="s">
        <v>968</v>
      </c>
      <c r="D240" s="63" t="s">
        <v>956</v>
      </c>
      <c r="E240" s="194" t="s">
        <v>969</v>
      </c>
      <c r="F240" s="191"/>
      <c r="G240" s="6"/>
      <c r="H240" s="10">
        <v>100</v>
      </c>
      <c r="I240" s="17"/>
      <c r="J240" s="89" t="s">
        <v>1506</v>
      </c>
      <c r="K240" s="166" t="s">
        <v>1486</v>
      </c>
    </row>
    <row r="241" spans="1:14" ht="96" customHeight="1" thickBot="1">
      <c r="A241" s="94" t="s">
        <v>793</v>
      </c>
      <c r="B241" s="79" t="s">
        <v>1428</v>
      </c>
      <c r="C241" s="82" t="s">
        <v>970</v>
      </c>
      <c r="D241" s="63" t="s">
        <v>956</v>
      </c>
      <c r="E241" s="194" t="s">
        <v>971</v>
      </c>
      <c r="F241" s="191"/>
      <c r="G241" s="6"/>
      <c r="H241" s="10">
        <v>400</v>
      </c>
      <c r="I241" s="17"/>
      <c r="J241" s="89" t="s">
        <v>1506</v>
      </c>
      <c r="K241" s="166" t="s">
        <v>1486</v>
      </c>
    </row>
    <row r="242" spans="1:14" ht="78" customHeight="1" thickBot="1">
      <c r="A242" s="94" t="s">
        <v>794</v>
      </c>
      <c r="B242" s="79" t="s">
        <v>1429</v>
      </c>
      <c r="C242" s="82" t="s">
        <v>972</v>
      </c>
      <c r="D242" s="63" t="s">
        <v>956</v>
      </c>
      <c r="E242" s="12" t="s">
        <v>973</v>
      </c>
      <c r="F242" s="191"/>
      <c r="G242" s="6"/>
      <c r="H242" s="10">
        <v>100</v>
      </c>
      <c r="I242" s="17"/>
      <c r="J242" s="89" t="s">
        <v>1506</v>
      </c>
      <c r="K242" s="166" t="s">
        <v>1486</v>
      </c>
    </row>
    <row r="243" spans="1:14" ht="78" customHeight="1" thickBot="1">
      <c r="A243" s="94" t="s">
        <v>795</v>
      </c>
      <c r="B243" s="79" t="s">
        <v>1430</v>
      </c>
      <c r="C243" s="82" t="s">
        <v>974</v>
      </c>
      <c r="D243" s="63" t="s">
        <v>956</v>
      </c>
      <c r="E243" s="194" t="s">
        <v>975</v>
      </c>
      <c r="F243" s="191"/>
      <c r="G243" s="6"/>
      <c r="H243" s="10">
        <v>400</v>
      </c>
      <c r="I243" s="17"/>
      <c r="J243" s="89" t="s">
        <v>1506</v>
      </c>
      <c r="K243" s="166" t="s">
        <v>1486</v>
      </c>
    </row>
    <row r="244" spans="1:14" ht="98.25" customHeight="1" thickBot="1">
      <c r="A244" s="94" t="s">
        <v>796</v>
      </c>
      <c r="B244" s="79" t="s">
        <v>1431</v>
      </c>
      <c r="C244" s="82" t="s">
        <v>976</v>
      </c>
      <c r="D244" s="63" t="s">
        <v>956</v>
      </c>
      <c r="E244" s="194" t="s">
        <v>977</v>
      </c>
      <c r="F244" s="191"/>
      <c r="G244" s="6"/>
      <c r="H244" s="10">
        <v>100</v>
      </c>
      <c r="I244" s="17"/>
      <c r="J244" s="89" t="s">
        <v>1506</v>
      </c>
      <c r="K244" s="166" t="s">
        <v>1486</v>
      </c>
    </row>
    <row r="245" spans="1:14" ht="73.5" customHeight="1" thickBot="1">
      <c r="A245" s="94" t="s">
        <v>797</v>
      </c>
      <c r="B245" s="79" t="s">
        <v>1432</v>
      </c>
      <c r="C245" s="82" t="s">
        <v>978</v>
      </c>
      <c r="D245" s="63" t="s">
        <v>956</v>
      </c>
      <c r="E245" s="194" t="s">
        <v>979</v>
      </c>
      <c r="F245" s="191"/>
      <c r="G245" s="6"/>
      <c r="H245" s="10">
        <v>400</v>
      </c>
      <c r="I245" s="17"/>
      <c r="J245" s="89" t="s">
        <v>1506</v>
      </c>
      <c r="K245" s="166" t="s">
        <v>1486</v>
      </c>
    </row>
    <row r="246" spans="1:14" ht="95.25" customHeight="1" thickBot="1">
      <c r="A246" s="94" t="s">
        <v>798</v>
      </c>
      <c r="B246" s="79" t="s">
        <v>1433</v>
      </c>
      <c r="C246" s="82" t="s">
        <v>980</v>
      </c>
      <c r="D246" s="63" t="s">
        <v>956</v>
      </c>
      <c r="E246" s="12" t="s">
        <v>981</v>
      </c>
      <c r="F246" s="191"/>
      <c r="G246" s="6"/>
      <c r="H246" s="10">
        <v>400</v>
      </c>
      <c r="I246" s="17"/>
      <c r="J246" s="89" t="s">
        <v>1506</v>
      </c>
      <c r="K246" s="166" t="s">
        <v>1486</v>
      </c>
    </row>
    <row r="247" spans="1:14" ht="129" customHeight="1" thickBot="1">
      <c r="A247" s="94" t="s">
        <v>799</v>
      </c>
      <c r="B247" s="79" t="s">
        <v>1434</v>
      </c>
      <c r="C247" s="82" t="s">
        <v>982</v>
      </c>
      <c r="D247" s="63" t="s">
        <v>956</v>
      </c>
      <c r="E247" s="194" t="s">
        <v>983</v>
      </c>
      <c r="F247" s="191"/>
      <c r="G247" s="6"/>
      <c r="H247" s="10">
        <v>400</v>
      </c>
      <c r="I247" s="17"/>
      <c r="J247" s="89" t="s">
        <v>1506</v>
      </c>
      <c r="K247" s="166" t="s">
        <v>1486</v>
      </c>
    </row>
    <row r="248" spans="1:14" ht="137.25" customHeight="1" thickBot="1">
      <c r="A248" s="94" t="s">
        <v>800</v>
      </c>
      <c r="B248" s="79" t="s">
        <v>1435</v>
      </c>
      <c r="C248" s="82" t="s">
        <v>984</v>
      </c>
      <c r="D248" s="63" t="s">
        <v>956</v>
      </c>
      <c r="E248" s="12" t="s">
        <v>985</v>
      </c>
      <c r="F248" s="191"/>
      <c r="G248" s="6"/>
      <c r="H248" s="10">
        <v>400</v>
      </c>
      <c r="I248" s="17"/>
      <c r="J248" s="89" t="s">
        <v>1506</v>
      </c>
      <c r="K248" s="166" t="s">
        <v>1486</v>
      </c>
    </row>
    <row r="249" spans="1:14" ht="108" customHeight="1" thickBot="1">
      <c r="A249" s="94" t="s">
        <v>801</v>
      </c>
      <c r="B249" s="79" t="s">
        <v>1436</v>
      </c>
      <c r="C249" s="82" t="s">
        <v>986</v>
      </c>
      <c r="D249" s="63" t="s">
        <v>956</v>
      </c>
      <c r="E249" s="12" t="s">
        <v>987</v>
      </c>
      <c r="F249" s="191"/>
      <c r="G249" s="6"/>
      <c r="H249" s="10">
        <v>400</v>
      </c>
      <c r="I249" s="17"/>
      <c r="J249" s="89" t="s">
        <v>1506</v>
      </c>
      <c r="K249" s="166" t="s">
        <v>1486</v>
      </c>
    </row>
    <row r="250" spans="1:14" ht="80.25" customHeight="1" thickBot="1">
      <c r="A250" s="94" t="s">
        <v>802</v>
      </c>
      <c r="B250" s="79" t="s">
        <v>1437</v>
      </c>
      <c r="C250" s="82" t="s">
        <v>988</v>
      </c>
      <c r="D250" s="63" t="s">
        <v>956</v>
      </c>
      <c r="E250" s="194" t="s">
        <v>989</v>
      </c>
      <c r="F250" s="191"/>
      <c r="G250" s="6"/>
      <c r="H250" s="10">
        <v>400</v>
      </c>
      <c r="I250" s="17"/>
      <c r="J250" s="89" t="s">
        <v>1506</v>
      </c>
      <c r="K250" s="166" t="s">
        <v>1486</v>
      </c>
    </row>
    <row r="251" spans="1:14" ht="96.75" customHeight="1" thickBot="1">
      <c r="A251" s="94" t="s">
        <v>803</v>
      </c>
      <c r="B251" s="79" t="s">
        <v>1438</v>
      </c>
      <c r="C251" s="82" t="s">
        <v>1318</v>
      </c>
      <c r="D251" s="63" t="s">
        <v>956</v>
      </c>
      <c r="E251" s="194" t="s">
        <v>990</v>
      </c>
      <c r="F251" s="191"/>
      <c r="G251" s="6"/>
      <c r="H251" s="10">
        <v>400</v>
      </c>
      <c r="I251" s="17"/>
      <c r="J251" s="89" t="s">
        <v>1506</v>
      </c>
      <c r="K251" s="166" t="s">
        <v>1486</v>
      </c>
    </row>
    <row r="252" spans="1:14" ht="80.25" customHeight="1" thickBot="1">
      <c r="A252" s="94" t="s">
        <v>804</v>
      </c>
      <c r="B252" s="79" t="s">
        <v>1439</v>
      </c>
      <c r="C252" s="82" t="s">
        <v>1373</v>
      </c>
      <c r="D252" s="63" t="s">
        <v>948</v>
      </c>
      <c r="E252" s="194" t="s">
        <v>991</v>
      </c>
      <c r="F252" s="191"/>
      <c r="G252" s="6"/>
      <c r="H252" s="10">
        <v>100</v>
      </c>
      <c r="I252" s="17"/>
      <c r="J252" s="89" t="s">
        <v>1506</v>
      </c>
      <c r="K252" s="166" t="s">
        <v>1486</v>
      </c>
      <c r="L252" s="104">
        <f>SUM(G250:G260)</f>
        <v>0</v>
      </c>
      <c r="M252" s="10">
        <f>SUM(H250:H260)</f>
        <v>21500</v>
      </c>
      <c r="N252" s="17">
        <f t="shared" ref="N252" si="26">SUM(I250:I260)</f>
        <v>0</v>
      </c>
    </row>
    <row r="253" spans="1:14" ht="111.75" customHeight="1" thickBot="1">
      <c r="A253" s="94" t="s">
        <v>805</v>
      </c>
      <c r="B253" s="79" t="s">
        <v>1440</v>
      </c>
      <c r="C253" s="82" t="s">
        <v>992</v>
      </c>
      <c r="D253" s="63" t="s">
        <v>956</v>
      </c>
      <c r="E253" s="194" t="s">
        <v>993</v>
      </c>
      <c r="F253" s="191"/>
      <c r="G253" s="6"/>
      <c r="H253" s="10">
        <v>400</v>
      </c>
      <c r="I253" s="17"/>
      <c r="J253" s="89" t="s">
        <v>1506</v>
      </c>
      <c r="K253" s="166" t="s">
        <v>1486</v>
      </c>
    </row>
    <row r="254" spans="1:14" ht="103.5" customHeight="1" thickBot="1">
      <c r="A254" s="94" t="s">
        <v>806</v>
      </c>
      <c r="B254" s="79" t="s">
        <v>1441</v>
      </c>
      <c r="C254" s="82" t="s">
        <v>994</v>
      </c>
      <c r="D254" s="63" t="s">
        <v>956</v>
      </c>
      <c r="E254" s="194" t="s">
        <v>995</v>
      </c>
      <c r="F254" s="191"/>
      <c r="G254" s="6"/>
      <c r="H254" s="10">
        <v>400</v>
      </c>
      <c r="I254" s="17"/>
      <c r="J254" s="89" t="s">
        <v>1506</v>
      </c>
      <c r="K254" s="166" t="s">
        <v>1486</v>
      </c>
    </row>
    <row r="255" spans="1:14" ht="102.75" customHeight="1" thickBot="1">
      <c r="A255" s="94" t="s">
        <v>807</v>
      </c>
      <c r="B255" s="79" t="s">
        <v>1442</v>
      </c>
      <c r="C255" s="82" t="s">
        <v>996</v>
      </c>
      <c r="D255" s="101" t="s">
        <v>1755</v>
      </c>
      <c r="E255" s="23" t="s">
        <v>997</v>
      </c>
      <c r="F255" s="191"/>
      <c r="G255" s="6"/>
      <c r="H255" s="10">
        <v>6000</v>
      </c>
      <c r="I255" s="17"/>
      <c r="J255" s="89" t="s">
        <v>1506</v>
      </c>
      <c r="K255" s="166" t="s">
        <v>1486</v>
      </c>
    </row>
    <row r="256" spans="1:14" ht="195.75" customHeight="1" thickBot="1">
      <c r="A256" s="94" t="s">
        <v>808</v>
      </c>
      <c r="B256" s="79" t="s">
        <v>1443</v>
      </c>
      <c r="C256" s="82" t="s">
        <v>998</v>
      </c>
      <c r="D256" s="101" t="s">
        <v>1755</v>
      </c>
      <c r="E256" s="23" t="s">
        <v>999</v>
      </c>
      <c r="F256" s="191"/>
      <c r="G256" s="6"/>
      <c r="H256" s="10">
        <v>1200</v>
      </c>
      <c r="I256" s="17"/>
      <c r="J256" s="89" t="s">
        <v>1506</v>
      </c>
      <c r="K256" s="166" t="s">
        <v>1486</v>
      </c>
    </row>
    <row r="257" spans="1:14" ht="159" customHeight="1" thickBot="1">
      <c r="A257" s="94" t="s">
        <v>809</v>
      </c>
      <c r="B257" s="79" t="s">
        <v>1444</v>
      </c>
      <c r="C257" s="82" t="s">
        <v>1000</v>
      </c>
      <c r="D257" s="101" t="s">
        <v>1755</v>
      </c>
      <c r="E257" s="23" t="s">
        <v>1001</v>
      </c>
      <c r="F257" s="191"/>
      <c r="G257" s="6"/>
      <c r="H257" s="10">
        <v>600</v>
      </c>
      <c r="I257" s="17"/>
      <c r="J257" s="89" t="s">
        <v>1506</v>
      </c>
      <c r="K257" s="166" t="s">
        <v>1486</v>
      </c>
    </row>
    <row r="258" spans="1:14" ht="132.75" customHeight="1" thickBot="1">
      <c r="A258" s="94" t="s">
        <v>810</v>
      </c>
      <c r="B258" s="79" t="s">
        <v>1445</v>
      </c>
      <c r="C258" s="82" t="s">
        <v>1002</v>
      </c>
      <c r="D258" s="101" t="s">
        <v>1755</v>
      </c>
      <c r="E258" s="23" t="s">
        <v>1003</v>
      </c>
      <c r="F258" s="191"/>
      <c r="G258" s="6"/>
      <c r="H258" s="10">
        <v>1000</v>
      </c>
      <c r="I258" s="17"/>
      <c r="J258" s="89" t="s">
        <v>1506</v>
      </c>
      <c r="K258" s="166" t="s">
        <v>1486</v>
      </c>
    </row>
    <row r="259" spans="1:14" ht="127.5" customHeight="1" thickBot="1">
      <c r="A259" s="94" t="s">
        <v>811</v>
      </c>
      <c r="B259" s="79" t="s">
        <v>1446</v>
      </c>
      <c r="C259" s="82" t="s">
        <v>1004</v>
      </c>
      <c r="D259" s="101" t="s">
        <v>1755</v>
      </c>
      <c r="E259" s="23" t="s">
        <v>1005</v>
      </c>
      <c r="F259" s="191"/>
      <c r="G259" s="6"/>
      <c r="H259" s="10">
        <v>1000</v>
      </c>
      <c r="I259" s="17"/>
      <c r="J259" s="89" t="s">
        <v>1506</v>
      </c>
      <c r="K259" s="166" t="s">
        <v>1486</v>
      </c>
    </row>
    <row r="260" spans="1:14" ht="86.25" customHeight="1" thickBot="1">
      <c r="A260" s="94" t="s">
        <v>812</v>
      </c>
      <c r="B260" s="79" t="s">
        <v>1447</v>
      </c>
      <c r="C260" s="82" t="s">
        <v>1007</v>
      </c>
      <c r="D260" s="63" t="s">
        <v>1006</v>
      </c>
      <c r="E260" s="12" t="s">
        <v>1008</v>
      </c>
      <c r="F260" s="191"/>
      <c r="G260" s="6"/>
      <c r="H260" s="10">
        <v>10000</v>
      </c>
      <c r="I260" s="17"/>
      <c r="J260" s="89" t="s">
        <v>1506</v>
      </c>
      <c r="K260" s="166" t="s">
        <v>1486</v>
      </c>
    </row>
    <row r="261" spans="1:14" ht="82.5" customHeight="1" thickBot="1">
      <c r="A261" s="94" t="s">
        <v>813</v>
      </c>
      <c r="B261" s="79" t="s">
        <v>1448</v>
      </c>
      <c r="C261" s="82" t="s">
        <v>1009</v>
      </c>
      <c r="D261" s="63" t="s">
        <v>1010</v>
      </c>
      <c r="E261" s="194" t="s">
        <v>1011</v>
      </c>
      <c r="F261" s="191"/>
      <c r="G261" s="6"/>
      <c r="H261" s="10">
        <v>35000</v>
      </c>
      <c r="I261" s="17"/>
      <c r="J261" s="89" t="s">
        <v>1506</v>
      </c>
      <c r="K261" s="166" t="s">
        <v>1486</v>
      </c>
    </row>
    <row r="262" spans="1:14" ht="111" customHeight="1" thickBot="1">
      <c r="A262" s="94" t="s">
        <v>814</v>
      </c>
      <c r="B262" s="79" t="s">
        <v>1449</v>
      </c>
      <c r="C262" s="82" t="s">
        <v>1374</v>
      </c>
      <c r="D262" s="63" t="s">
        <v>1012</v>
      </c>
      <c r="E262" s="194" t="s">
        <v>1366</v>
      </c>
      <c r="F262" s="191"/>
      <c r="G262" s="6"/>
      <c r="H262" s="10">
        <v>10000</v>
      </c>
      <c r="I262" s="17"/>
      <c r="J262" s="89" t="s">
        <v>1506</v>
      </c>
      <c r="K262" s="166" t="s">
        <v>1486</v>
      </c>
    </row>
    <row r="263" spans="1:14" ht="72.75" customHeight="1" thickBot="1">
      <c r="A263" s="94" t="s">
        <v>815</v>
      </c>
      <c r="B263" s="79" t="s">
        <v>1450</v>
      </c>
      <c r="C263" s="82" t="s">
        <v>1375</v>
      </c>
      <c r="D263" s="63" t="s">
        <v>1013</v>
      </c>
      <c r="E263" s="194" t="s">
        <v>1014</v>
      </c>
      <c r="F263" s="191"/>
      <c r="G263" s="6"/>
      <c r="H263" s="10">
        <v>50000</v>
      </c>
      <c r="I263" s="17"/>
      <c r="J263" s="89" t="s">
        <v>1506</v>
      </c>
      <c r="K263" s="166" t="s">
        <v>1486</v>
      </c>
      <c r="L263" s="104">
        <f>SUM(G261:G274)</f>
        <v>0</v>
      </c>
      <c r="M263" s="10">
        <f>SUM(H261:H274)</f>
        <v>415000</v>
      </c>
      <c r="N263" s="17">
        <f>SUM(I261:I274)</f>
        <v>0</v>
      </c>
    </row>
    <row r="264" spans="1:14" ht="72" thickBot="1">
      <c r="A264" s="94" t="s">
        <v>816</v>
      </c>
      <c r="B264" s="79" t="s">
        <v>1451</v>
      </c>
      <c r="C264" s="82" t="s">
        <v>1376</v>
      </c>
      <c r="D264" s="63" t="s">
        <v>1015</v>
      </c>
      <c r="E264" s="194" t="s">
        <v>1016</v>
      </c>
      <c r="F264" s="191"/>
      <c r="G264" s="6"/>
      <c r="H264" s="10">
        <v>20000</v>
      </c>
      <c r="I264" s="17"/>
      <c r="J264" s="89" t="s">
        <v>1506</v>
      </c>
      <c r="K264" s="166" t="s">
        <v>1486</v>
      </c>
    </row>
    <row r="265" spans="1:14" ht="64.5" customHeight="1" thickBot="1">
      <c r="A265" s="94" t="s">
        <v>817</v>
      </c>
      <c r="B265" s="79" t="s">
        <v>1452</v>
      </c>
      <c r="C265" s="82" t="s">
        <v>1377</v>
      </c>
      <c r="D265" s="63" t="s">
        <v>1017</v>
      </c>
      <c r="E265" s="194" t="s">
        <v>1018</v>
      </c>
      <c r="F265" s="191"/>
      <c r="G265" s="6"/>
      <c r="H265" s="10">
        <v>20000</v>
      </c>
      <c r="I265" s="17"/>
      <c r="J265" s="89" t="s">
        <v>1506</v>
      </c>
      <c r="K265" s="166" t="s">
        <v>1486</v>
      </c>
    </row>
    <row r="266" spans="1:14" ht="71.25" customHeight="1" thickBot="1">
      <c r="A266" s="94" t="s">
        <v>818</v>
      </c>
      <c r="B266" s="79" t="s">
        <v>1453</v>
      </c>
      <c r="C266" s="82" t="s">
        <v>1378</v>
      </c>
      <c r="D266" s="63" t="s">
        <v>1020</v>
      </c>
      <c r="E266" s="194" t="s">
        <v>1019</v>
      </c>
      <c r="F266" s="191"/>
      <c r="G266" s="6"/>
      <c r="H266" s="10">
        <v>20000</v>
      </c>
      <c r="I266" s="17"/>
      <c r="J266" s="89" t="s">
        <v>1506</v>
      </c>
      <c r="K266" s="166" t="s">
        <v>1486</v>
      </c>
    </row>
    <row r="267" spans="1:14" ht="72" thickBot="1">
      <c r="A267" s="94" t="s">
        <v>819</v>
      </c>
      <c r="B267" s="79" t="s">
        <v>1454</v>
      </c>
      <c r="C267" s="82" t="s">
        <v>1379</v>
      </c>
      <c r="D267" s="63" t="s">
        <v>1022</v>
      </c>
      <c r="E267" s="194" t="s">
        <v>1021</v>
      </c>
      <c r="F267" s="191"/>
      <c r="G267" s="6"/>
      <c r="H267" s="10">
        <v>20000</v>
      </c>
      <c r="I267" s="17"/>
      <c r="J267" s="89" t="s">
        <v>1506</v>
      </c>
      <c r="K267" s="166" t="s">
        <v>1486</v>
      </c>
    </row>
    <row r="268" spans="1:14" ht="43.5" thickBot="1">
      <c r="A268" s="94" t="s">
        <v>820</v>
      </c>
      <c r="B268" s="79" t="s">
        <v>1455</v>
      </c>
      <c r="C268" s="82" t="s">
        <v>1380</v>
      </c>
      <c r="D268" s="63" t="s">
        <v>1023</v>
      </c>
      <c r="E268" s="194" t="s">
        <v>1024</v>
      </c>
      <c r="F268" s="191"/>
      <c r="G268" s="6"/>
      <c r="H268" s="10">
        <v>60000</v>
      </c>
      <c r="I268" s="17"/>
      <c r="J268" s="89" t="s">
        <v>1506</v>
      </c>
      <c r="K268" s="166" t="s">
        <v>1486</v>
      </c>
    </row>
    <row r="269" spans="1:14" ht="80.25" customHeight="1" thickBot="1">
      <c r="A269" s="94" t="s">
        <v>821</v>
      </c>
      <c r="B269" s="79" t="s">
        <v>1456</v>
      </c>
      <c r="C269" s="82" t="s">
        <v>1381</v>
      </c>
      <c r="D269" s="63" t="s">
        <v>1025</v>
      </c>
      <c r="E269" s="194" t="s">
        <v>1026</v>
      </c>
      <c r="F269" s="191"/>
      <c r="G269" s="6"/>
      <c r="H269" s="10">
        <v>50000</v>
      </c>
      <c r="I269" s="17"/>
      <c r="J269" s="89" t="s">
        <v>1506</v>
      </c>
      <c r="K269" s="166" t="s">
        <v>1486</v>
      </c>
    </row>
    <row r="270" spans="1:14" ht="80.25" customHeight="1" thickBot="1">
      <c r="A270" s="94" t="s">
        <v>822</v>
      </c>
      <c r="B270" s="79" t="s">
        <v>1457</v>
      </c>
      <c r="C270" s="82" t="s">
        <v>1382</v>
      </c>
      <c r="D270" s="63" t="s">
        <v>1027</v>
      </c>
      <c r="E270" s="194" t="s">
        <v>1028</v>
      </c>
      <c r="F270" s="191"/>
      <c r="G270" s="6"/>
      <c r="H270" s="10">
        <v>40000</v>
      </c>
      <c r="I270" s="17"/>
      <c r="J270" s="89" t="s">
        <v>1506</v>
      </c>
      <c r="K270" s="166" t="s">
        <v>1486</v>
      </c>
    </row>
    <row r="271" spans="1:14" ht="71.25" customHeight="1" thickBot="1">
      <c r="A271" s="94" t="s">
        <v>823</v>
      </c>
      <c r="B271" s="79" t="s">
        <v>1458</v>
      </c>
      <c r="C271" s="82" t="s">
        <v>1383</v>
      </c>
      <c r="D271" s="63" t="s">
        <v>1029</v>
      </c>
      <c r="E271" s="194" t="s">
        <v>1030</v>
      </c>
      <c r="F271" s="191"/>
      <c r="G271" s="6"/>
      <c r="H271" s="10">
        <v>15000</v>
      </c>
      <c r="I271" s="17"/>
      <c r="J271" s="89" t="s">
        <v>1506</v>
      </c>
      <c r="K271" s="166" t="s">
        <v>1486</v>
      </c>
    </row>
    <row r="272" spans="1:14" ht="89.25" customHeight="1" thickBot="1">
      <c r="A272" s="94" t="s">
        <v>824</v>
      </c>
      <c r="B272" s="79" t="s">
        <v>1459</v>
      </c>
      <c r="C272" s="82" t="s">
        <v>1031</v>
      </c>
      <c r="D272" s="63" t="s">
        <v>1032</v>
      </c>
      <c r="E272" s="194" t="s">
        <v>1033</v>
      </c>
      <c r="F272" s="191"/>
      <c r="G272" s="6"/>
      <c r="H272" s="10">
        <v>60000</v>
      </c>
      <c r="I272" s="17"/>
      <c r="J272" s="89" t="s">
        <v>1506</v>
      </c>
      <c r="K272" s="166" t="s">
        <v>1486</v>
      </c>
    </row>
    <row r="273" spans="1:14" ht="108" customHeight="1" thickBot="1">
      <c r="A273" s="94" t="s">
        <v>825</v>
      </c>
      <c r="B273" s="79" t="s">
        <v>1460</v>
      </c>
      <c r="C273" s="82" t="s">
        <v>1034</v>
      </c>
      <c r="D273" s="63" t="s">
        <v>1036</v>
      </c>
      <c r="E273" s="194" t="s">
        <v>1035</v>
      </c>
      <c r="F273" s="191"/>
      <c r="G273" s="6"/>
      <c r="H273" s="10">
        <v>10000</v>
      </c>
      <c r="I273" s="17"/>
      <c r="J273" s="89" t="s">
        <v>1506</v>
      </c>
      <c r="K273" s="166" t="s">
        <v>1486</v>
      </c>
    </row>
    <row r="274" spans="1:14" ht="57.75" thickBot="1">
      <c r="A274" s="94" t="s">
        <v>826</v>
      </c>
      <c r="B274" s="79" t="s">
        <v>1461</v>
      </c>
      <c r="C274" s="82" t="s">
        <v>1038</v>
      </c>
      <c r="D274" s="63" t="s">
        <v>1037</v>
      </c>
      <c r="E274" s="194" t="s">
        <v>1039</v>
      </c>
      <c r="F274" s="191"/>
      <c r="G274" s="6"/>
      <c r="H274" s="10">
        <v>5000</v>
      </c>
      <c r="I274" s="17"/>
      <c r="J274" s="89" t="s">
        <v>1506</v>
      </c>
      <c r="K274" s="166" t="s">
        <v>1486</v>
      </c>
    </row>
    <row r="275" spans="1:14" ht="88.5" customHeight="1" thickBot="1">
      <c r="A275" s="94" t="s">
        <v>827</v>
      </c>
      <c r="B275" s="79" t="s">
        <v>1462</v>
      </c>
      <c r="C275" s="82" t="s">
        <v>1040</v>
      </c>
      <c r="D275" s="63" t="s">
        <v>1042</v>
      </c>
      <c r="E275" s="194" t="s">
        <v>1041</v>
      </c>
      <c r="F275" s="191"/>
      <c r="G275" s="6"/>
      <c r="H275" s="10">
        <v>2000</v>
      </c>
      <c r="I275" s="17"/>
      <c r="J275" s="89" t="s">
        <v>1506</v>
      </c>
      <c r="K275" s="166" t="s">
        <v>1486</v>
      </c>
    </row>
    <row r="276" spans="1:14" ht="96.75" customHeight="1" thickBot="1">
      <c r="A276" s="94" t="s">
        <v>828</v>
      </c>
      <c r="B276" s="79" t="s">
        <v>1463</v>
      </c>
      <c r="C276" s="82" t="s">
        <v>1136</v>
      </c>
      <c r="D276" s="63" t="s">
        <v>1137</v>
      </c>
      <c r="E276" s="194" t="s">
        <v>1319</v>
      </c>
      <c r="F276" s="191"/>
      <c r="G276" s="6">
        <v>8000</v>
      </c>
      <c r="H276" s="10"/>
      <c r="I276" s="17"/>
      <c r="J276" s="89" t="s">
        <v>1507</v>
      </c>
      <c r="K276" s="166" t="s">
        <v>1486</v>
      </c>
    </row>
    <row r="277" spans="1:14" ht="100.5" customHeight="1" thickBot="1">
      <c r="A277" s="94" t="s">
        <v>829</v>
      </c>
      <c r="B277" s="79" t="s">
        <v>1464</v>
      </c>
      <c r="C277" s="82" t="s">
        <v>1138</v>
      </c>
      <c r="D277" s="63" t="s">
        <v>1139</v>
      </c>
      <c r="E277" s="194" t="s">
        <v>1140</v>
      </c>
      <c r="F277" s="191"/>
      <c r="G277" s="6">
        <v>16000</v>
      </c>
      <c r="H277" s="10"/>
      <c r="I277" s="17"/>
      <c r="J277" s="89" t="s">
        <v>1507</v>
      </c>
      <c r="K277" s="166" t="s">
        <v>1486</v>
      </c>
    </row>
    <row r="278" spans="1:14" ht="88.5" customHeight="1" thickBot="1">
      <c r="A278" s="154" t="s">
        <v>1485</v>
      </c>
      <c r="B278" s="79" t="s">
        <v>1465</v>
      </c>
      <c r="C278" s="82" t="s">
        <v>1141</v>
      </c>
      <c r="D278" s="236" t="s">
        <v>1320</v>
      </c>
      <c r="E278" s="194" t="s">
        <v>1321</v>
      </c>
      <c r="F278" s="191"/>
      <c r="G278" s="6">
        <v>14000</v>
      </c>
      <c r="H278" s="10"/>
      <c r="I278" s="17"/>
      <c r="J278" s="89" t="s">
        <v>1507</v>
      </c>
      <c r="K278" s="166" t="s">
        <v>1486</v>
      </c>
    </row>
    <row r="279" spans="1:14" ht="95.25" customHeight="1" thickBot="1">
      <c r="A279" s="94" t="s">
        <v>830</v>
      </c>
      <c r="B279" s="79" t="s">
        <v>1466</v>
      </c>
      <c r="C279" s="82" t="s">
        <v>1143</v>
      </c>
      <c r="D279" s="63" t="s">
        <v>1142</v>
      </c>
      <c r="E279" s="194" t="s">
        <v>1322</v>
      </c>
      <c r="F279" s="191"/>
      <c r="G279" s="6">
        <v>3000</v>
      </c>
      <c r="H279" s="10"/>
      <c r="I279" s="17"/>
      <c r="J279" s="89" t="s">
        <v>1507</v>
      </c>
      <c r="K279" s="166" t="s">
        <v>1486</v>
      </c>
      <c r="L279" s="104">
        <f>SUM(G275:G289)</f>
        <v>41000</v>
      </c>
      <c r="M279" s="10">
        <f>SUM(H275:H289)</f>
        <v>762000</v>
      </c>
      <c r="N279" s="17">
        <f t="shared" ref="N279" si="27">SUM(I275:I289)</f>
        <v>0</v>
      </c>
    </row>
    <row r="280" spans="1:14" ht="100.5" customHeight="1" thickBot="1">
      <c r="A280" s="94" t="s">
        <v>831</v>
      </c>
      <c r="B280" s="79" t="s">
        <v>1467</v>
      </c>
      <c r="C280" s="82" t="s">
        <v>1044</v>
      </c>
      <c r="D280" s="63" t="s">
        <v>1043</v>
      </c>
      <c r="E280" s="194" t="s">
        <v>1045</v>
      </c>
      <c r="F280" s="191"/>
      <c r="G280" s="6"/>
      <c r="H280" s="10">
        <v>200000</v>
      </c>
      <c r="I280" s="17"/>
      <c r="J280" s="89" t="s">
        <v>1506</v>
      </c>
      <c r="K280" s="166" t="s">
        <v>1486</v>
      </c>
    </row>
    <row r="281" spans="1:14" ht="112.5" customHeight="1" thickBot="1">
      <c r="A281" s="94" t="s">
        <v>832</v>
      </c>
      <c r="B281" s="79" t="s">
        <v>1468</v>
      </c>
      <c r="C281" s="82" t="s">
        <v>1046</v>
      </c>
      <c r="D281" s="63" t="s">
        <v>1047</v>
      </c>
      <c r="E281" s="194" t="s">
        <v>1048</v>
      </c>
      <c r="F281" s="191"/>
      <c r="G281" s="6"/>
      <c r="H281" s="10">
        <v>200000</v>
      </c>
      <c r="I281" s="17"/>
      <c r="J281" s="89" t="s">
        <v>1506</v>
      </c>
      <c r="K281" s="166" t="s">
        <v>1486</v>
      </c>
    </row>
    <row r="282" spans="1:14" ht="68.25" customHeight="1" thickBot="1">
      <c r="A282" s="94" t="s">
        <v>833</v>
      </c>
      <c r="B282" s="79" t="s">
        <v>1469</v>
      </c>
      <c r="C282" s="82" t="s">
        <v>1049</v>
      </c>
      <c r="D282" s="63" t="s">
        <v>1050</v>
      </c>
      <c r="E282" s="194" t="s">
        <v>1051</v>
      </c>
      <c r="F282" s="191"/>
      <c r="G282" s="6"/>
      <c r="H282" s="10">
        <v>50000</v>
      </c>
      <c r="I282" s="17"/>
      <c r="J282" s="89" t="s">
        <v>1506</v>
      </c>
      <c r="K282" s="166" t="s">
        <v>1486</v>
      </c>
    </row>
    <row r="283" spans="1:14" ht="85.5" customHeight="1" thickBot="1">
      <c r="A283" s="94" t="s">
        <v>834</v>
      </c>
      <c r="B283" s="79" t="s">
        <v>1470</v>
      </c>
      <c r="C283" s="82" t="s">
        <v>1052</v>
      </c>
      <c r="D283" s="63" t="s">
        <v>1053</v>
      </c>
      <c r="E283" s="194" t="s">
        <v>1054</v>
      </c>
      <c r="F283" s="191"/>
      <c r="G283" s="6"/>
      <c r="H283" s="10">
        <v>40000</v>
      </c>
      <c r="I283" s="17"/>
      <c r="J283" s="89" t="s">
        <v>1506</v>
      </c>
      <c r="K283" s="166" t="s">
        <v>1486</v>
      </c>
    </row>
    <row r="284" spans="1:14" ht="92.25" customHeight="1" thickBot="1">
      <c r="A284" s="94" t="s">
        <v>835</v>
      </c>
      <c r="B284" s="79" t="s">
        <v>1471</v>
      </c>
      <c r="C284" s="82" t="s">
        <v>1055</v>
      </c>
      <c r="D284" s="63" t="s">
        <v>1056</v>
      </c>
      <c r="E284" s="194" t="s">
        <v>1057</v>
      </c>
      <c r="F284" s="191"/>
      <c r="G284" s="6"/>
      <c r="H284" s="10">
        <v>80000</v>
      </c>
      <c r="I284" s="17"/>
      <c r="J284" s="89" t="s">
        <v>1506</v>
      </c>
      <c r="K284" s="166" t="s">
        <v>1486</v>
      </c>
    </row>
    <row r="285" spans="1:14" ht="72" thickBot="1">
      <c r="A285" s="94" t="s">
        <v>836</v>
      </c>
      <c r="B285" s="79" t="s">
        <v>1472</v>
      </c>
      <c r="C285" s="82" t="s">
        <v>1367</v>
      </c>
      <c r="D285" s="63" t="s">
        <v>1058</v>
      </c>
      <c r="E285" s="194" t="s">
        <v>1059</v>
      </c>
      <c r="F285" s="191"/>
      <c r="G285" s="6"/>
      <c r="H285" s="10">
        <v>40000</v>
      </c>
      <c r="I285" s="17"/>
      <c r="J285" s="89" t="s">
        <v>1506</v>
      </c>
      <c r="K285" s="166" t="s">
        <v>1486</v>
      </c>
    </row>
    <row r="286" spans="1:14" ht="87.75" customHeight="1" thickBot="1">
      <c r="A286" s="94" t="s">
        <v>837</v>
      </c>
      <c r="B286" s="79" t="s">
        <v>1473</v>
      </c>
      <c r="C286" s="82" t="s">
        <v>1062</v>
      </c>
      <c r="D286" s="63" t="s">
        <v>1060</v>
      </c>
      <c r="E286" s="194" t="s">
        <v>1061</v>
      </c>
      <c r="F286" s="191"/>
      <c r="G286" s="6"/>
      <c r="H286" s="10">
        <v>50000</v>
      </c>
      <c r="I286" s="17"/>
      <c r="J286" s="89" t="s">
        <v>1506</v>
      </c>
      <c r="K286" s="166" t="s">
        <v>1486</v>
      </c>
    </row>
    <row r="287" spans="1:14" ht="112.5" customHeight="1" thickBot="1">
      <c r="A287" s="94" t="s">
        <v>838</v>
      </c>
      <c r="B287" s="79" t="s">
        <v>1474</v>
      </c>
      <c r="C287" s="82" t="s">
        <v>1065</v>
      </c>
      <c r="D287" s="63" t="s">
        <v>1064</v>
      </c>
      <c r="E287" s="194" t="s">
        <v>1063</v>
      </c>
      <c r="F287" s="191"/>
      <c r="G287" s="6"/>
      <c r="H287" s="10">
        <v>20000</v>
      </c>
      <c r="I287" s="17"/>
      <c r="J287" s="89" t="s">
        <v>1506</v>
      </c>
      <c r="K287" s="166" t="s">
        <v>1486</v>
      </c>
    </row>
    <row r="288" spans="1:14" ht="85.5" customHeight="1" thickBot="1">
      <c r="A288" s="94" t="s">
        <v>839</v>
      </c>
      <c r="B288" s="79" t="s">
        <v>1475</v>
      </c>
      <c r="C288" s="82" t="s">
        <v>1066</v>
      </c>
      <c r="D288" s="63" t="s">
        <v>1068</v>
      </c>
      <c r="E288" s="194" t="s">
        <v>1067</v>
      </c>
      <c r="F288" s="191"/>
      <c r="G288" s="6"/>
      <c r="H288" s="10">
        <v>50000</v>
      </c>
      <c r="I288" s="17"/>
      <c r="J288" s="89" t="s">
        <v>1506</v>
      </c>
      <c r="K288" s="166" t="s">
        <v>1486</v>
      </c>
    </row>
    <row r="289" spans="1:14" ht="101.25" customHeight="1" thickBot="1">
      <c r="A289" s="94" t="s">
        <v>840</v>
      </c>
      <c r="B289" s="79" t="s">
        <v>1476</v>
      </c>
      <c r="C289" s="82">
        <v>116004</v>
      </c>
      <c r="D289" s="63" t="s">
        <v>1069</v>
      </c>
      <c r="E289" s="194" t="s">
        <v>1305</v>
      </c>
      <c r="F289" s="191"/>
      <c r="G289" s="6"/>
      <c r="H289" s="10">
        <v>30000</v>
      </c>
      <c r="I289" s="17"/>
      <c r="J289" s="89" t="s">
        <v>1506</v>
      </c>
      <c r="K289" s="166" t="s">
        <v>1486</v>
      </c>
    </row>
    <row r="290" spans="1:14" ht="99.75" customHeight="1" thickBot="1">
      <c r="A290" s="94" t="s">
        <v>841</v>
      </c>
      <c r="B290" s="79" t="s">
        <v>1477</v>
      </c>
      <c r="C290" s="82" t="s">
        <v>1070</v>
      </c>
      <c r="D290" s="63" t="s">
        <v>1069</v>
      </c>
      <c r="E290" s="194" t="s">
        <v>1306</v>
      </c>
      <c r="F290" s="191"/>
      <c r="G290" s="6"/>
      <c r="H290" s="10">
        <v>30000</v>
      </c>
      <c r="I290" s="17"/>
      <c r="J290" s="89" t="s">
        <v>1506</v>
      </c>
      <c r="K290" s="166" t="s">
        <v>1486</v>
      </c>
    </row>
    <row r="291" spans="1:14" ht="130.5" customHeight="1" thickBot="1">
      <c r="A291" s="94" t="s">
        <v>842</v>
      </c>
      <c r="B291" s="79" t="s">
        <v>1478</v>
      </c>
      <c r="C291" s="82" t="s">
        <v>1071</v>
      </c>
      <c r="D291" s="63" t="s">
        <v>1069</v>
      </c>
      <c r="E291" s="194" t="s">
        <v>1307</v>
      </c>
      <c r="F291" s="191"/>
      <c r="G291" s="6"/>
      <c r="H291" s="10">
        <v>8000</v>
      </c>
      <c r="I291" s="17"/>
      <c r="J291" s="89" t="s">
        <v>1506</v>
      </c>
      <c r="K291" s="166" t="s">
        <v>1486</v>
      </c>
    </row>
    <row r="292" spans="1:14" ht="94.5" customHeight="1" thickBot="1">
      <c r="A292" s="94" t="s">
        <v>843</v>
      </c>
      <c r="B292" s="79" t="s">
        <v>1479</v>
      </c>
      <c r="C292" s="82" t="s">
        <v>1072</v>
      </c>
      <c r="D292" s="63" t="s">
        <v>1069</v>
      </c>
      <c r="E292" s="194" t="s">
        <v>1308</v>
      </c>
      <c r="F292" s="191"/>
      <c r="G292" s="6"/>
      <c r="H292" s="10">
        <v>8000</v>
      </c>
      <c r="I292" s="17"/>
      <c r="J292" s="89" t="s">
        <v>1506</v>
      </c>
      <c r="K292" s="166" t="s">
        <v>1486</v>
      </c>
    </row>
    <row r="293" spans="1:14" ht="150" customHeight="1" thickBot="1">
      <c r="A293" s="94" t="s">
        <v>844</v>
      </c>
      <c r="B293" s="79" t="s">
        <v>1480</v>
      </c>
      <c r="C293" s="82" t="s">
        <v>1073</v>
      </c>
      <c r="D293" s="63" t="s">
        <v>1069</v>
      </c>
      <c r="E293" s="194" t="s">
        <v>1309</v>
      </c>
      <c r="F293" s="191"/>
      <c r="G293" s="6"/>
      <c r="H293" s="10">
        <v>30000</v>
      </c>
      <c r="I293" s="17"/>
      <c r="J293" s="89" t="s">
        <v>1506</v>
      </c>
      <c r="K293" s="166" t="s">
        <v>1486</v>
      </c>
    </row>
    <row r="294" spans="1:14" ht="129" thickBot="1">
      <c r="A294" s="94" t="s">
        <v>845</v>
      </c>
      <c r="B294" s="79" t="s">
        <v>1481</v>
      </c>
      <c r="C294" s="82" t="s">
        <v>1074</v>
      </c>
      <c r="D294" s="63" t="s">
        <v>1069</v>
      </c>
      <c r="E294" s="194" t="s">
        <v>1310</v>
      </c>
      <c r="F294" s="191"/>
      <c r="G294" s="6"/>
      <c r="H294" s="10">
        <v>30000</v>
      </c>
      <c r="I294" s="17"/>
      <c r="J294" s="89" t="s">
        <v>1506</v>
      </c>
      <c r="K294" s="166" t="s">
        <v>1486</v>
      </c>
      <c r="L294" s="104">
        <f>SUM(G290:G297)</f>
        <v>0</v>
      </c>
      <c r="M294" s="10">
        <f>SUM(H290:H297)</f>
        <v>130500</v>
      </c>
      <c r="N294" s="17">
        <f t="shared" ref="N294" si="28">SUM(I290:I297)</f>
        <v>0</v>
      </c>
    </row>
    <row r="295" spans="1:14" ht="187.5" customHeight="1" thickBot="1">
      <c r="A295" s="94" t="s">
        <v>846</v>
      </c>
      <c r="B295" s="79" t="s">
        <v>1482</v>
      </c>
      <c r="C295" s="82" t="s">
        <v>1075</v>
      </c>
      <c r="D295" s="63" t="s">
        <v>1076</v>
      </c>
      <c r="E295" s="194" t="s">
        <v>1311</v>
      </c>
      <c r="F295" s="191"/>
      <c r="G295" s="6"/>
      <c r="H295" s="10">
        <v>3000</v>
      </c>
      <c r="I295" s="17"/>
      <c r="J295" s="89" t="s">
        <v>1506</v>
      </c>
      <c r="K295" s="166" t="s">
        <v>1486</v>
      </c>
    </row>
    <row r="296" spans="1:14" ht="201" customHeight="1" thickBot="1">
      <c r="A296" s="94" t="s">
        <v>847</v>
      </c>
      <c r="B296" s="79" t="s">
        <v>1483</v>
      </c>
      <c r="C296" s="82" t="s">
        <v>1077</v>
      </c>
      <c r="D296" s="101" t="s">
        <v>1756</v>
      </c>
      <c r="E296" s="194" t="s">
        <v>1312</v>
      </c>
      <c r="F296" s="191"/>
      <c r="G296" s="6"/>
      <c r="H296" s="10">
        <v>1500</v>
      </c>
      <c r="I296" s="17"/>
      <c r="J296" s="89" t="s">
        <v>1506</v>
      </c>
      <c r="K296" s="166" t="s">
        <v>1486</v>
      </c>
    </row>
    <row r="297" spans="1:14" ht="142.5" customHeight="1" thickBot="1">
      <c r="A297" s="94" t="s">
        <v>848</v>
      </c>
      <c r="B297" s="80" t="s">
        <v>1484</v>
      </c>
      <c r="C297" s="82">
        <v>115617</v>
      </c>
      <c r="D297" s="64" t="s">
        <v>1069</v>
      </c>
      <c r="E297" s="198" t="s">
        <v>1313</v>
      </c>
      <c r="F297" s="192"/>
      <c r="G297" s="48"/>
      <c r="H297" s="49">
        <v>20000</v>
      </c>
      <c r="I297" s="50"/>
      <c r="J297" s="89" t="s">
        <v>1506</v>
      </c>
      <c r="K297" s="166" t="s">
        <v>1486</v>
      </c>
    </row>
    <row r="298" spans="1:14" ht="33.75" customHeight="1" thickBot="1">
      <c r="A298" s="94"/>
      <c r="B298" s="206"/>
      <c r="C298" s="206"/>
      <c r="D298" s="206"/>
      <c r="E298" s="206"/>
      <c r="F298" s="207"/>
      <c r="G298" s="113">
        <f>SUM(G203:G297)</f>
        <v>198500</v>
      </c>
      <c r="H298" s="127">
        <f>SUM(H203:H297)</f>
        <v>2808200</v>
      </c>
      <c r="I298" s="37">
        <f>SUM(I203:I297)</f>
        <v>0</v>
      </c>
      <c r="J298" s="214"/>
      <c r="K298" s="215"/>
    </row>
    <row r="299" spans="1:14" ht="60" customHeight="1">
      <c r="A299" s="4" t="s">
        <v>849</v>
      </c>
      <c r="B299" s="78" t="s">
        <v>1078</v>
      </c>
      <c r="C299" s="58" t="s">
        <v>1323</v>
      </c>
      <c r="D299" s="62" t="s">
        <v>1079</v>
      </c>
      <c r="E299" s="35" t="s">
        <v>1080</v>
      </c>
      <c r="F299" s="199"/>
      <c r="G299" s="38">
        <v>25000</v>
      </c>
      <c r="H299" s="39"/>
      <c r="I299" s="40"/>
      <c r="J299" s="88" t="s">
        <v>1506</v>
      </c>
      <c r="K299" s="158" t="s">
        <v>1725</v>
      </c>
    </row>
    <row r="300" spans="1:14" ht="54" customHeight="1">
      <c r="A300" s="4" t="s">
        <v>850</v>
      </c>
      <c r="B300" s="79" t="s">
        <v>1081</v>
      </c>
      <c r="C300" s="55" t="s">
        <v>1324</v>
      </c>
      <c r="D300" s="63" t="s">
        <v>1082</v>
      </c>
      <c r="E300" s="194" t="s">
        <v>1083</v>
      </c>
      <c r="F300" s="191"/>
      <c r="G300" s="6">
        <v>15000</v>
      </c>
      <c r="H300" s="10"/>
      <c r="I300" s="17"/>
      <c r="J300" s="89" t="s">
        <v>1506</v>
      </c>
      <c r="K300" s="159" t="s">
        <v>1726</v>
      </c>
    </row>
    <row r="301" spans="1:14" ht="45" customHeight="1">
      <c r="A301" s="4" t="s">
        <v>851</v>
      </c>
      <c r="B301" s="79" t="s">
        <v>1084</v>
      </c>
      <c r="C301" s="55" t="s">
        <v>1325</v>
      </c>
      <c r="D301" s="63" t="s">
        <v>1085</v>
      </c>
      <c r="E301" s="14" t="s">
        <v>1086</v>
      </c>
      <c r="F301" s="191"/>
      <c r="G301" s="6">
        <v>12000</v>
      </c>
      <c r="H301" s="10"/>
      <c r="I301" s="17"/>
      <c r="J301" s="89" t="s">
        <v>1506</v>
      </c>
      <c r="K301" s="159" t="s">
        <v>1726</v>
      </c>
    </row>
    <row r="302" spans="1:14" ht="65.25" customHeight="1" thickBot="1">
      <c r="A302" s="4" t="s">
        <v>852</v>
      </c>
      <c r="B302" s="79" t="s">
        <v>1087</v>
      </c>
      <c r="C302" s="55" t="s">
        <v>1364</v>
      </c>
      <c r="D302" s="63" t="s">
        <v>1088</v>
      </c>
      <c r="E302" s="194" t="s">
        <v>1089</v>
      </c>
      <c r="F302" s="191"/>
      <c r="G302" s="6">
        <v>7000</v>
      </c>
      <c r="H302" s="10"/>
      <c r="I302" s="17"/>
      <c r="J302" s="89" t="s">
        <v>1506</v>
      </c>
      <c r="K302" s="159" t="s">
        <v>1726</v>
      </c>
    </row>
    <row r="303" spans="1:14" ht="61.5" customHeight="1">
      <c r="A303" s="4" t="s">
        <v>853</v>
      </c>
      <c r="B303" s="79" t="s">
        <v>1090</v>
      </c>
      <c r="C303" s="82" t="s">
        <v>1326</v>
      </c>
      <c r="D303" s="21" t="s">
        <v>1091</v>
      </c>
      <c r="E303" s="194" t="s">
        <v>1092</v>
      </c>
      <c r="F303" s="191"/>
      <c r="G303" s="6">
        <v>7500</v>
      </c>
      <c r="H303" s="10"/>
      <c r="I303" s="17"/>
      <c r="J303" s="89" t="s">
        <v>1506</v>
      </c>
      <c r="K303" s="159" t="s">
        <v>1726</v>
      </c>
      <c r="L303" s="104">
        <f>SUM(G299:G316)</f>
        <v>466500</v>
      </c>
      <c r="M303" s="39">
        <f>SUM(H299:H316)</f>
        <v>0</v>
      </c>
      <c r="N303" s="40">
        <f t="shared" ref="N303" si="29">SUM(I299:I316)</f>
        <v>0</v>
      </c>
    </row>
    <row r="304" spans="1:14" ht="102.75" customHeight="1">
      <c r="A304" s="4" t="s">
        <v>854</v>
      </c>
      <c r="B304" s="79" t="s">
        <v>1093</v>
      </c>
      <c r="C304" s="55" t="s">
        <v>1327</v>
      </c>
      <c r="D304" s="63" t="s">
        <v>1094</v>
      </c>
      <c r="E304" s="12" t="s">
        <v>1095</v>
      </c>
      <c r="F304" s="191"/>
      <c r="G304" s="6">
        <v>35000</v>
      </c>
      <c r="H304" s="10"/>
      <c r="I304" s="17"/>
      <c r="J304" s="89" t="s">
        <v>1506</v>
      </c>
      <c r="K304" s="159" t="s">
        <v>1726</v>
      </c>
    </row>
    <row r="305" spans="1:11" ht="75.75" customHeight="1">
      <c r="A305" s="4" t="s">
        <v>855</v>
      </c>
      <c r="B305" s="79" t="s">
        <v>1335</v>
      </c>
      <c r="C305" s="82" t="s">
        <v>1328</v>
      </c>
      <c r="D305" s="63" t="s">
        <v>1096</v>
      </c>
      <c r="E305" s="194" t="s">
        <v>1097</v>
      </c>
      <c r="F305" s="191"/>
      <c r="G305" s="6">
        <v>40000</v>
      </c>
      <c r="H305" s="10"/>
      <c r="I305" s="17"/>
      <c r="J305" s="89" t="s">
        <v>1506</v>
      </c>
      <c r="K305" s="159" t="s">
        <v>1726</v>
      </c>
    </row>
    <row r="306" spans="1:11" ht="57">
      <c r="A306" s="4" t="s">
        <v>856</v>
      </c>
      <c r="B306" s="79" t="s">
        <v>1336</v>
      </c>
      <c r="C306" s="82" t="s">
        <v>1329</v>
      </c>
      <c r="D306" s="63" t="s">
        <v>1096</v>
      </c>
      <c r="E306" s="22" t="s">
        <v>1098</v>
      </c>
      <c r="F306" s="191"/>
      <c r="G306" s="6">
        <v>70000</v>
      </c>
      <c r="H306" s="10"/>
      <c r="I306" s="17"/>
      <c r="J306" s="89" t="s">
        <v>1506</v>
      </c>
      <c r="K306" s="159" t="s">
        <v>1726</v>
      </c>
    </row>
    <row r="307" spans="1:11" ht="57">
      <c r="A307" s="4" t="s">
        <v>857</v>
      </c>
      <c r="B307" s="79" t="s">
        <v>1337</v>
      </c>
      <c r="C307" s="82" t="s">
        <v>1330</v>
      </c>
      <c r="D307" s="63" t="s">
        <v>1096</v>
      </c>
      <c r="E307" s="194" t="s">
        <v>1099</v>
      </c>
      <c r="F307" s="191"/>
      <c r="G307" s="6">
        <v>50000</v>
      </c>
      <c r="H307" s="10"/>
      <c r="I307" s="17"/>
      <c r="J307" s="89" t="s">
        <v>1506</v>
      </c>
      <c r="K307" s="159" t="s">
        <v>1726</v>
      </c>
    </row>
    <row r="308" spans="1:11" ht="72" customHeight="1">
      <c r="A308" s="4" t="s">
        <v>858</v>
      </c>
      <c r="B308" s="229" t="s">
        <v>1338</v>
      </c>
      <c r="C308" s="82" t="s">
        <v>1331</v>
      </c>
      <c r="D308" s="63" t="s">
        <v>1096</v>
      </c>
      <c r="E308" s="194" t="s">
        <v>1100</v>
      </c>
      <c r="F308" s="191"/>
      <c r="G308" s="6">
        <v>30000</v>
      </c>
      <c r="H308" s="10"/>
      <c r="I308" s="17"/>
      <c r="J308" s="89" t="s">
        <v>1506</v>
      </c>
      <c r="K308" s="159" t="s">
        <v>1726</v>
      </c>
    </row>
    <row r="309" spans="1:11" ht="77.25" customHeight="1">
      <c r="A309" s="4" t="s">
        <v>859</v>
      </c>
      <c r="B309" s="229" t="s">
        <v>1339</v>
      </c>
      <c r="C309" s="82" t="s">
        <v>1332</v>
      </c>
      <c r="D309" s="63" t="s">
        <v>1096</v>
      </c>
      <c r="E309" s="194" t="s">
        <v>1101</v>
      </c>
      <c r="F309" s="191"/>
      <c r="G309" s="6">
        <v>30000</v>
      </c>
      <c r="H309" s="10"/>
      <c r="I309" s="17"/>
      <c r="J309" s="89" t="s">
        <v>1506</v>
      </c>
      <c r="K309" s="159" t="s">
        <v>1726</v>
      </c>
    </row>
    <row r="310" spans="1:11" ht="69.75" customHeight="1">
      <c r="A310" s="4" t="s">
        <v>860</v>
      </c>
      <c r="B310" s="229" t="s">
        <v>1342</v>
      </c>
      <c r="C310" s="82" t="s">
        <v>1333</v>
      </c>
      <c r="D310" s="63" t="s">
        <v>1096</v>
      </c>
      <c r="E310" s="194" t="s">
        <v>1102</v>
      </c>
      <c r="F310" s="191"/>
      <c r="G310" s="6">
        <v>30000</v>
      </c>
      <c r="H310" s="10"/>
      <c r="I310" s="17"/>
      <c r="J310" s="89" t="s">
        <v>1506</v>
      </c>
      <c r="K310" s="159" t="s">
        <v>1726</v>
      </c>
    </row>
    <row r="311" spans="1:11" ht="72" customHeight="1">
      <c r="A311" s="4" t="s">
        <v>861</v>
      </c>
      <c r="B311" s="229" t="s">
        <v>1340</v>
      </c>
      <c r="C311" s="82" t="s">
        <v>1334</v>
      </c>
      <c r="D311" s="63" t="s">
        <v>1103</v>
      </c>
      <c r="E311" s="194" t="s">
        <v>1104</v>
      </c>
      <c r="F311" s="191"/>
      <c r="G311" s="6">
        <v>15000</v>
      </c>
      <c r="H311" s="10"/>
      <c r="I311" s="17"/>
      <c r="J311" s="89" t="s">
        <v>1506</v>
      </c>
      <c r="K311" s="159" t="s">
        <v>1726</v>
      </c>
    </row>
    <row r="312" spans="1:11" ht="76.5" customHeight="1">
      <c r="A312" s="4" t="s">
        <v>862</v>
      </c>
      <c r="B312" s="229" t="s">
        <v>1341</v>
      </c>
      <c r="C312" s="70" t="s">
        <v>1105</v>
      </c>
      <c r="D312" s="63" t="s">
        <v>1106</v>
      </c>
      <c r="E312" s="194" t="s">
        <v>1107</v>
      </c>
      <c r="F312" s="191"/>
      <c r="G312" s="6">
        <v>10000</v>
      </c>
      <c r="H312" s="10"/>
      <c r="I312" s="17"/>
      <c r="J312" s="89" t="s">
        <v>1506</v>
      </c>
      <c r="K312" s="159" t="s">
        <v>1726</v>
      </c>
    </row>
    <row r="313" spans="1:11" ht="67.5" customHeight="1">
      <c r="A313" s="4" t="s">
        <v>863</v>
      </c>
      <c r="B313" s="229" t="s">
        <v>1343</v>
      </c>
      <c r="C313" s="70" t="s">
        <v>1108</v>
      </c>
      <c r="D313" s="63" t="s">
        <v>1109</v>
      </c>
      <c r="E313" s="194" t="s">
        <v>1110</v>
      </c>
      <c r="F313" s="191"/>
      <c r="G313" s="6">
        <v>30000</v>
      </c>
      <c r="H313" s="10"/>
      <c r="I313" s="17"/>
      <c r="J313" s="89" t="s">
        <v>1506</v>
      </c>
      <c r="K313" s="159" t="s">
        <v>1726</v>
      </c>
    </row>
    <row r="314" spans="1:11" ht="69" customHeight="1">
      <c r="A314" s="4" t="s">
        <v>864</v>
      </c>
      <c r="B314" s="229" t="s">
        <v>1344</v>
      </c>
      <c r="C314" s="70" t="s">
        <v>1112</v>
      </c>
      <c r="D314" s="63" t="s">
        <v>1109</v>
      </c>
      <c r="E314" s="194" t="s">
        <v>1113</v>
      </c>
      <c r="F314" s="191"/>
      <c r="G314" s="6">
        <v>30000</v>
      </c>
      <c r="H314" s="10"/>
      <c r="I314" s="17"/>
      <c r="J314" s="89" t="s">
        <v>1506</v>
      </c>
      <c r="K314" s="159" t="s">
        <v>1726</v>
      </c>
    </row>
    <row r="315" spans="1:11" ht="71.25">
      <c r="A315" s="4" t="s">
        <v>865</v>
      </c>
      <c r="B315" s="229" t="s">
        <v>1345</v>
      </c>
      <c r="C315" s="70" t="s">
        <v>1114</v>
      </c>
      <c r="D315" s="63" t="s">
        <v>1109</v>
      </c>
      <c r="E315" s="194" t="s">
        <v>1115</v>
      </c>
      <c r="F315" s="191"/>
      <c r="G315" s="6">
        <v>15000</v>
      </c>
      <c r="H315" s="10"/>
      <c r="I315" s="17"/>
      <c r="J315" s="89" t="s">
        <v>1506</v>
      </c>
      <c r="K315" s="159" t="s">
        <v>1726</v>
      </c>
    </row>
    <row r="316" spans="1:11" ht="76.5" customHeight="1">
      <c r="A316" s="4" t="s">
        <v>866</v>
      </c>
      <c r="B316" s="229" t="s">
        <v>1346</v>
      </c>
      <c r="C316" s="70" t="s">
        <v>1116</v>
      </c>
      <c r="D316" s="63" t="s">
        <v>1109</v>
      </c>
      <c r="E316" s="194" t="s">
        <v>1117</v>
      </c>
      <c r="F316" s="191"/>
      <c r="G316" s="6">
        <v>15000</v>
      </c>
      <c r="H316" s="10"/>
      <c r="I316" s="17"/>
      <c r="J316" s="89" t="s">
        <v>1506</v>
      </c>
      <c r="K316" s="159" t="s">
        <v>1726</v>
      </c>
    </row>
    <row r="317" spans="1:11" ht="76.5" customHeight="1">
      <c r="A317" s="4" t="s">
        <v>867</v>
      </c>
      <c r="B317" s="235" t="s">
        <v>1347</v>
      </c>
      <c r="C317" s="130" t="s">
        <v>1119</v>
      </c>
      <c r="D317" s="66" t="s">
        <v>1109</v>
      </c>
      <c r="E317" s="193" t="s">
        <v>1118</v>
      </c>
      <c r="F317" s="156"/>
      <c r="G317" s="96">
        <v>35000</v>
      </c>
      <c r="H317" s="33"/>
      <c r="I317" s="34"/>
      <c r="J317" s="89" t="s">
        <v>1506</v>
      </c>
      <c r="K317" s="159" t="s">
        <v>1726</v>
      </c>
    </row>
    <row r="318" spans="1:11" ht="78.75" customHeight="1">
      <c r="A318" s="4" t="s">
        <v>868</v>
      </c>
      <c r="B318" s="229" t="s">
        <v>1348</v>
      </c>
      <c r="C318" s="59" t="s">
        <v>1120</v>
      </c>
      <c r="D318" s="63" t="s">
        <v>1121</v>
      </c>
      <c r="E318" s="194" t="s">
        <v>1122</v>
      </c>
      <c r="F318" s="191"/>
      <c r="G318" s="6">
        <v>30000</v>
      </c>
      <c r="H318" s="10"/>
      <c r="I318" s="17"/>
      <c r="J318" s="89" t="s">
        <v>1506</v>
      </c>
      <c r="K318" s="159" t="s">
        <v>1726</v>
      </c>
    </row>
    <row r="319" spans="1:11" ht="82.5" customHeight="1">
      <c r="A319" s="4" t="s">
        <v>869</v>
      </c>
      <c r="B319" s="229" t="s">
        <v>1349</v>
      </c>
      <c r="C319" s="59" t="s">
        <v>1123</v>
      </c>
      <c r="D319" s="63" t="s">
        <v>1109</v>
      </c>
      <c r="E319" s="194" t="s">
        <v>1124</v>
      </c>
      <c r="F319" s="191"/>
      <c r="G319" s="6">
        <v>10000</v>
      </c>
      <c r="H319" s="10"/>
      <c r="I319" s="17"/>
      <c r="J319" s="89" t="s">
        <v>1506</v>
      </c>
      <c r="K319" s="159" t="s">
        <v>1726</v>
      </c>
    </row>
    <row r="320" spans="1:11" ht="57">
      <c r="A320" s="4" t="s">
        <v>870</v>
      </c>
      <c r="B320" s="229" t="s">
        <v>1350</v>
      </c>
      <c r="C320" s="59" t="s">
        <v>1125</v>
      </c>
      <c r="D320" s="63" t="s">
        <v>1109</v>
      </c>
      <c r="E320" s="194" t="s">
        <v>1126</v>
      </c>
      <c r="F320" s="191"/>
      <c r="G320" s="6">
        <v>20000</v>
      </c>
      <c r="H320" s="10"/>
      <c r="I320" s="17"/>
      <c r="J320" s="89" t="s">
        <v>1506</v>
      </c>
      <c r="K320" s="159" t="s">
        <v>1726</v>
      </c>
    </row>
    <row r="321" spans="1:14" ht="45">
      <c r="A321" s="4" t="s">
        <v>871</v>
      </c>
      <c r="B321" s="229" t="s">
        <v>1351</v>
      </c>
      <c r="C321" s="59" t="s">
        <v>1127</v>
      </c>
      <c r="D321" s="63" t="s">
        <v>1109</v>
      </c>
      <c r="E321" s="22" t="s">
        <v>1128</v>
      </c>
      <c r="F321" s="191"/>
      <c r="G321" s="6">
        <v>15000</v>
      </c>
      <c r="H321" s="10"/>
      <c r="I321" s="17"/>
      <c r="J321" s="89" t="s">
        <v>1506</v>
      </c>
      <c r="K321" s="159" t="s">
        <v>1726</v>
      </c>
      <c r="L321" s="104">
        <f>SUM(G317:G327)</f>
        <v>3167000</v>
      </c>
      <c r="M321" s="10">
        <f>SUM(H317:H327)</f>
        <v>0</v>
      </c>
      <c r="N321" s="17">
        <f>SUM(I317:I327)</f>
        <v>0</v>
      </c>
    </row>
    <row r="322" spans="1:14" ht="71.25">
      <c r="A322" s="4" t="s">
        <v>872</v>
      </c>
      <c r="B322" s="229" t="s">
        <v>1352</v>
      </c>
      <c r="C322" s="59" t="s">
        <v>1129</v>
      </c>
      <c r="D322" s="63" t="s">
        <v>1109</v>
      </c>
      <c r="E322" s="194" t="s">
        <v>1130</v>
      </c>
      <c r="F322" s="191"/>
      <c r="G322" s="6">
        <v>5000</v>
      </c>
      <c r="H322" s="10"/>
      <c r="I322" s="17"/>
      <c r="J322" s="89" t="s">
        <v>1506</v>
      </c>
      <c r="K322" s="159" t="s">
        <v>1726</v>
      </c>
    </row>
    <row r="323" spans="1:14" ht="71.25">
      <c r="A323" s="4" t="s">
        <v>873</v>
      </c>
      <c r="B323" s="229" t="s">
        <v>1353</v>
      </c>
      <c r="C323" s="230" t="s">
        <v>1132</v>
      </c>
      <c r="D323" s="231" t="s">
        <v>1131</v>
      </c>
      <c r="E323" s="229" t="s">
        <v>1133</v>
      </c>
      <c r="F323" s="232"/>
      <c r="G323" s="233">
        <v>30000</v>
      </c>
      <c r="H323" s="122"/>
      <c r="I323" s="17"/>
      <c r="J323" s="89" t="s">
        <v>1506</v>
      </c>
      <c r="K323" s="159" t="s">
        <v>1726</v>
      </c>
    </row>
    <row r="324" spans="1:14" ht="42.75">
      <c r="A324" s="4" t="s">
        <v>874</v>
      </c>
      <c r="B324" s="229" t="s">
        <v>1354</v>
      </c>
      <c r="C324" s="230" t="s">
        <v>1356</v>
      </c>
      <c r="D324" s="231" t="s">
        <v>1393</v>
      </c>
      <c r="E324" s="229" t="s">
        <v>1396</v>
      </c>
      <c r="F324" s="232"/>
      <c r="G324" s="233">
        <v>10000</v>
      </c>
      <c r="H324" s="10"/>
      <c r="I324" s="17"/>
      <c r="J324" s="89" t="s">
        <v>1506</v>
      </c>
      <c r="K324" s="159" t="s">
        <v>1726</v>
      </c>
    </row>
    <row r="325" spans="1:14" ht="42.75">
      <c r="A325" s="4" t="s">
        <v>1388</v>
      </c>
      <c r="B325" s="229" t="s">
        <v>1355</v>
      </c>
      <c r="C325" s="230" t="s">
        <v>1357</v>
      </c>
      <c r="D325" s="231" t="s">
        <v>1394</v>
      </c>
      <c r="E325" s="229" t="s">
        <v>1395</v>
      </c>
      <c r="F325" s="232"/>
      <c r="G325" s="233">
        <v>8000</v>
      </c>
      <c r="H325" s="10"/>
      <c r="I325" s="17"/>
      <c r="J325" s="89" t="s">
        <v>1506</v>
      </c>
      <c r="K325" s="159" t="s">
        <v>1726</v>
      </c>
    </row>
    <row r="326" spans="1:14" ht="85.5">
      <c r="A326" s="4" t="s">
        <v>875</v>
      </c>
      <c r="B326" s="229" t="s">
        <v>1358</v>
      </c>
      <c r="C326" s="230" t="s">
        <v>1359</v>
      </c>
      <c r="D326" s="231" t="s">
        <v>1360</v>
      </c>
      <c r="E326" s="229" t="s">
        <v>1361</v>
      </c>
      <c r="F326" s="232" t="s">
        <v>1362</v>
      </c>
      <c r="G326" s="233">
        <v>4000</v>
      </c>
      <c r="H326" s="10"/>
      <c r="I326" s="17"/>
      <c r="J326" s="89" t="s">
        <v>1506</v>
      </c>
      <c r="K326" s="159" t="s">
        <v>1726</v>
      </c>
    </row>
    <row r="327" spans="1:14" ht="58.5" customHeight="1">
      <c r="A327" s="4" t="s">
        <v>876</v>
      </c>
      <c r="B327" s="234" t="s">
        <v>1134</v>
      </c>
      <c r="C327" s="81" t="s">
        <v>1363</v>
      </c>
      <c r="D327" s="129" t="s">
        <v>1397</v>
      </c>
      <c r="E327" s="198" t="s">
        <v>1135</v>
      </c>
      <c r="F327" s="192" t="s">
        <v>1398</v>
      </c>
      <c r="G327" s="6">
        <v>3000000</v>
      </c>
      <c r="H327" s="10"/>
      <c r="I327" s="17"/>
      <c r="J327" s="89" t="s">
        <v>1506</v>
      </c>
      <c r="K327" s="159" t="s">
        <v>1726</v>
      </c>
    </row>
    <row r="328" spans="1:14" ht="48" customHeight="1" thickBot="1">
      <c r="A328" s="4"/>
      <c r="B328" s="206"/>
      <c r="C328" s="206"/>
      <c r="D328" s="206"/>
      <c r="E328" s="206"/>
      <c r="F328" s="207"/>
      <c r="G328" s="128">
        <f>SUM(G299:G327)</f>
        <v>3633500</v>
      </c>
      <c r="H328" s="84">
        <f>SUM(H299:H327)</f>
        <v>0</v>
      </c>
      <c r="I328" s="98">
        <f>SUM(I299:I327)</f>
        <v>0</v>
      </c>
      <c r="J328" s="216"/>
      <c r="K328" s="217"/>
    </row>
    <row r="329" spans="1:14" ht="60" customHeight="1" thickBot="1">
      <c r="A329" s="95" t="s">
        <v>877</v>
      </c>
      <c r="B329" s="195" t="s">
        <v>1144</v>
      </c>
      <c r="C329" s="69" t="s">
        <v>1146</v>
      </c>
      <c r="D329" s="62" t="s">
        <v>1145</v>
      </c>
      <c r="E329" s="195" t="s">
        <v>1147</v>
      </c>
      <c r="F329" s="199"/>
      <c r="G329" s="38">
        <v>2500</v>
      </c>
      <c r="H329" s="39"/>
      <c r="I329" s="40"/>
      <c r="J329" s="88" t="s">
        <v>1506</v>
      </c>
      <c r="K329" s="158" t="s">
        <v>1727</v>
      </c>
    </row>
    <row r="330" spans="1:14" ht="72" thickBot="1">
      <c r="A330" s="95" t="s">
        <v>878</v>
      </c>
      <c r="B330" s="194" t="s">
        <v>1148</v>
      </c>
      <c r="C330" s="70" t="s">
        <v>1149</v>
      </c>
      <c r="D330" s="63" t="s">
        <v>1150</v>
      </c>
      <c r="E330" s="194" t="s">
        <v>1151</v>
      </c>
      <c r="F330" s="191"/>
      <c r="G330" s="6">
        <v>2500</v>
      </c>
      <c r="H330" s="10"/>
      <c r="I330" s="17"/>
      <c r="J330" s="89" t="s">
        <v>1506</v>
      </c>
      <c r="K330" s="159" t="s">
        <v>1727</v>
      </c>
    </row>
    <row r="331" spans="1:14" ht="90" customHeight="1" thickBot="1">
      <c r="A331" s="95" t="s">
        <v>879</v>
      </c>
      <c r="B331" s="194" t="s">
        <v>1152</v>
      </c>
      <c r="C331" s="70" t="s">
        <v>1153</v>
      </c>
      <c r="D331" s="63" t="s">
        <v>1154</v>
      </c>
      <c r="E331" s="194" t="s">
        <v>1155</v>
      </c>
      <c r="F331" s="191"/>
      <c r="G331" s="6">
        <v>11000</v>
      </c>
      <c r="H331" s="10"/>
      <c r="I331" s="17"/>
      <c r="J331" s="89" t="s">
        <v>1506</v>
      </c>
      <c r="K331" s="159" t="s">
        <v>1727</v>
      </c>
    </row>
    <row r="332" spans="1:14" ht="79.5" customHeight="1" thickBot="1">
      <c r="A332" s="95" t="s">
        <v>880</v>
      </c>
      <c r="B332" s="194" t="s">
        <v>1156</v>
      </c>
      <c r="C332" s="70" t="s">
        <v>1157</v>
      </c>
      <c r="D332" s="63" t="s">
        <v>1158</v>
      </c>
      <c r="E332" s="194" t="s">
        <v>1159</v>
      </c>
      <c r="F332" s="191"/>
      <c r="G332" s="6">
        <v>15000</v>
      </c>
      <c r="H332" s="10"/>
      <c r="I332" s="17"/>
      <c r="J332" s="89" t="s">
        <v>1506</v>
      </c>
      <c r="K332" s="159" t="s">
        <v>1727</v>
      </c>
    </row>
    <row r="333" spans="1:14" ht="101.25" customHeight="1" thickBot="1">
      <c r="A333" s="95" t="s">
        <v>881</v>
      </c>
      <c r="B333" s="194" t="s">
        <v>1160</v>
      </c>
      <c r="C333" s="70" t="s">
        <v>1161</v>
      </c>
      <c r="D333" s="63" t="s">
        <v>35</v>
      </c>
      <c r="E333" s="12" t="s">
        <v>1162</v>
      </c>
      <c r="F333" s="191"/>
      <c r="G333" s="6">
        <v>12500</v>
      </c>
      <c r="H333" s="10"/>
      <c r="I333" s="17"/>
      <c r="J333" s="89" t="s">
        <v>1506</v>
      </c>
      <c r="K333" s="159" t="s">
        <v>1727</v>
      </c>
    </row>
    <row r="334" spans="1:14" ht="101.25" customHeight="1" thickBot="1">
      <c r="A334" s="95" t="s">
        <v>882</v>
      </c>
      <c r="B334" s="194" t="s">
        <v>1163</v>
      </c>
      <c r="C334" s="70" t="s">
        <v>1164</v>
      </c>
      <c r="D334" s="63" t="s">
        <v>35</v>
      </c>
      <c r="E334" s="194" t="s">
        <v>1162</v>
      </c>
      <c r="F334" s="191"/>
      <c r="G334" s="6">
        <v>12500</v>
      </c>
      <c r="H334" s="10"/>
      <c r="I334" s="17"/>
      <c r="J334" s="89" t="s">
        <v>1506</v>
      </c>
      <c r="K334" s="159" t="s">
        <v>1727</v>
      </c>
    </row>
    <row r="335" spans="1:14" ht="121.5" customHeight="1" thickBot="1">
      <c r="A335" s="95" t="s">
        <v>1389</v>
      </c>
      <c r="B335" s="194" t="s">
        <v>1165</v>
      </c>
      <c r="C335" s="70" t="s">
        <v>1166</v>
      </c>
      <c r="D335" s="63" t="s">
        <v>35</v>
      </c>
      <c r="E335" s="194" t="s">
        <v>1167</v>
      </c>
      <c r="F335" s="191"/>
      <c r="G335" s="6">
        <v>50000</v>
      </c>
      <c r="H335" s="10"/>
      <c r="I335" s="17"/>
      <c r="J335" s="89" t="s">
        <v>1506</v>
      </c>
      <c r="K335" s="159" t="s">
        <v>1727</v>
      </c>
    </row>
    <row r="336" spans="1:14" ht="86.25" thickBot="1">
      <c r="A336" s="95" t="s">
        <v>1390</v>
      </c>
      <c r="B336" s="198" t="s">
        <v>1168</v>
      </c>
      <c r="C336" s="65" t="s">
        <v>1169</v>
      </c>
      <c r="D336" s="63" t="s">
        <v>35</v>
      </c>
      <c r="E336" s="198" t="s">
        <v>1170</v>
      </c>
      <c r="F336" s="192" t="s">
        <v>1171</v>
      </c>
      <c r="G336" s="48">
        <v>65000</v>
      </c>
      <c r="H336" s="49"/>
      <c r="I336" s="50"/>
      <c r="J336" s="89" t="s">
        <v>1506</v>
      </c>
      <c r="K336" s="159" t="s">
        <v>1727</v>
      </c>
    </row>
    <row r="337" spans="1:14" ht="35.25" customHeight="1" thickBot="1">
      <c r="A337" s="51"/>
      <c r="B337" s="206"/>
      <c r="C337" s="206"/>
      <c r="D337" s="206"/>
      <c r="E337" s="206"/>
      <c r="F337" s="207"/>
      <c r="G337" s="113">
        <f>SUM(G329:G336)</f>
        <v>171000</v>
      </c>
      <c r="H337" s="127">
        <f t="shared" ref="H337:I337" si="30">SUM(H329:H336)</f>
        <v>0</v>
      </c>
      <c r="I337" s="37">
        <f t="shared" si="30"/>
        <v>0</v>
      </c>
      <c r="J337" s="221"/>
      <c r="K337" s="222"/>
    </row>
    <row r="338" spans="1:14" ht="81.75" customHeight="1" thickBot="1">
      <c r="A338" s="99" t="s">
        <v>883</v>
      </c>
      <c r="B338" s="78" t="s">
        <v>1172</v>
      </c>
      <c r="C338" s="103" t="s">
        <v>1750</v>
      </c>
      <c r="D338" s="101" t="s">
        <v>35</v>
      </c>
      <c r="E338" s="198" t="s">
        <v>1173</v>
      </c>
      <c r="F338" s="199"/>
      <c r="G338" s="38">
        <v>10000</v>
      </c>
      <c r="H338" s="39"/>
      <c r="I338" s="40"/>
      <c r="J338" s="88" t="s">
        <v>1728</v>
      </c>
      <c r="K338" s="158" t="s">
        <v>1727</v>
      </c>
      <c r="L338" s="104">
        <f>SUM(G329:G336)+G340+G343</f>
        <v>191000</v>
      </c>
      <c r="M338" s="10">
        <f>SUM(H329:H336)+H340+H343</f>
        <v>18000</v>
      </c>
      <c r="N338" s="50">
        <f>SUM(I329:I336)+I340+I343</f>
        <v>0</v>
      </c>
    </row>
    <row r="339" spans="1:14" ht="90.75" customHeight="1" thickBot="1">
      <c r="A339" s="99" t="s">
        <v>884</v>
      </c>
      <c r="B339" s="79" t="s">
        <v>1174</v>
      </c>
      <c r="C339" s="82" t="s">
        <v>1752</v>
      </c>
      <c r="D339" s="63" t="s">
        <v>35</v>
      </c>
      <c r="E339" s="198" t="s">
        <v>1751</v>
      </c>
      <c r="F339" s="191"/>
      <c r="G339" s="6">
        <v>10000</v>
      </c>
      <c r="H339" s="10"/>
      <c r="I339" s="17"/>
      <c r="J339" s="126" t="s">
        <v>1728</v>
      </c>
      <c r="K339" s="159" t="s">
        <v>1729</v>
      </c>
    </row>
    <row r="340" spans="1:14" ht="43.5" customHeight="1" thickBot="1">
      <c r="A340" s="51"/>
      <c r="B340" s="204"/>
      <c r="C340" s="204"/>
      <c r="D340" s="204"/>
      <c r="E340" s="204"/>
      <c r="F340" s="205"/>
      <c r="G340" s="105">
        <f>SUM(G338:G339)</f>
        <v>20000</v>
      </c>
      <c r="H340" s="84">
        <f t="shared" ref="H340:I340" si="31">SUM(H338:H339)</f>
        <v>0</v>
      </c>
      <c r="I340" s="98">
        <f t="shared" si="31"/>
        <v>0</v>
      </c>
      <c r="J340" s="223"/>
      <c r="K340" s="224"/>
    </row>
    <row r="341" spans="1:14" ht="59.25" customHeight="1">
      <c r="A341" s="4" t="s">
        <v>1391</v>
      </c>
      <c r="B341" s="78" t="s">
        <v>1175</v>
      </c>
      <c r="C341" s="103" t="s">
        <v>1744</v>
      </c>
      <c r="D341" s="184" t="s">
        <v>1747</v>
      </c>
      <c r="E341" s="195" t="s">
        <v>1745</v>
      </c>
      <c r="F341" s="199"/>
      <c r="G341" s="38"/>
      <c r="H341" s="39">
        <v>8000</v>
      </c>
      <c r="I341" s="40"/>
      <c r="J341" s="179" t="s">
        <v>1506</v>
      </c>
      <c r="K341" s="173" t="s">
        <v>1486</v>
      </c>
    </row>
    <row r="342" spans="1:14" ht="57">
      <c r="A342" s="51" t="s">
        <v>1392</v>
      </c>
      <c r="B342" s="79" t="s">
        <v>1176</v>
      </c>
      <c r="C342" s="82" t="s">
        <v>1743</v>
      </c>
      <c r="D342" s="101" t="s">
        <v>1746</v>
      </c>
      <c r="E342" s="194" t="s">
        <v>1177</v>
      </c>
      <c r="F342" s="191" t="s">
        <v>1178</v>
      </c>
      <c r="G342" s="6"/>
      <c r="H342" s="10">
        <v>10000</v>
      </c>
      <c r="I342" s="17"/>
      <c r="J342" s="180" t="s">
        <v>1506</v>
      </c>
      <c r="K342" s="166" t="s">
        <v>1486</v>
      </c>
    </row>
    <row r="343" spans="1:14" ht="40.5" customHeight="1" thickBot="1">
      <c r="A343" s="51"/>
      <c r="B343" s="202"/>
      <c r="C343" s="202"/>
      <c r="D343" s="202"/>
      <c r="E343" s="202"/>
      <c r="F343" s="203"/>
      <c r="G343" s="97">
        <f>SUM(G341:G342)</f>
        <v>0</v>
      </c>
      <c r="H343" s="106">
        <f t="shared" ref="H343:I343" si="32">SUM(H341:H342)</f>
        <v>18000</v>
      </c>
      <c r="I343" s="98">
        <f t="shared" si="32"/>
        <v>0</v>
      </c>
      <c r="J343" s="225"/>
      <c r="K343" s="226"/>
    </row>
    <row r="344" spans="1:14" ht="58.5" customHeight="1" thickBot="1">
      <c r="A344" s="4"/>
      <c r="B344" s="175"/>
      <c r="C344" s="175"/>
      <c r="D344" s="186" t="s">
        <v>1496</v>
      </c>
      <c r="E344" s="186"/>
      <c r="F344" s="187"/>
      <c r="G344" s="176">
        <f>G2+G6+G7+G8+G11+G12+G16+G69+G72+G73+G76+G77+G78+G79+G109+G110+G120+G121+G129+G130+G133+G140+G141+G142+G148+G149+G165+G175+G188+G202+G298+G328+G337+G340+G343</f>
        <v>7217600</v>
      </c>
      <c r="H344" s="177">
        <f>H2+H6+H7+H8+H11+H12+H16+H65+H69+H72+H73+H76+H77+H78+H79+H109+H110+H120+H121+H129+H130+H133+H140+H141+H142+H148+H165+H175+H188+H202+H298+H328+H337+H340+H343</f>
        <v>39887700</v>
      </c>
      <c r="I344" s="178">
        <f>I2+I6+I7+I8+I11+I12+I16+I69+I72+I73+I76+I77+I78+I79+I109+I110+I120+I121+I129+I130+I133+I140+I141+I142+I148+I149+I165+I175+I188+I202+I298+I328+I337+I340+I343</f>
        <v>130000</v>
      </c>
      <c r="J344"/>
      <c r="K344"/>
      <c r="L344" s="104">
        <f>L338+L321+L303+L294+L279+L263+L252+L238+L224+L214+L203+L189+L176+L162+L149+L134+L122+L110+L96+L79+L66+L45+L28+L17+L2</f>
        <v>7217600</v>
      </c>
      <c r="M344" s="10">
        <f>M2+M17+M28+M45+M66+M79+M96+M110+M122+M134+M149+M162+M176+M189+M203+M214+M224+M238+M252+M263+M279+M294+M303+M321+M338</f>
        <v>39887700</v>
      </c>
      <c r="N344" s="40">
        <f>N2+N17+N28+N45+N66+N79+N96+N110+N122+N134+N149+N162+N176+N189+N203+N214+N224+N238+N252+N263+N279+N294+N303+N321+N338</f>
        <v>130000</v>
      </c>
    </row>
    <row r="345" spans="1:14" ht="33" customHeight="1">
      <c r="A345"/>
      <c r="B345"/>
      <c r="C345"/>
      <c r="D345"/>
      <c r="E345"/>
      <c r="F345"/>
      <c r="H345"/>
      <c r="I345"/>
      <c r="J345"/>
      <c r="K345"/>
    </row>
    <row r="346" spans="1:14" ht="34.5" customHeight="1">
      <c r="A346"/>
    </row>
    <row r="347" spans="1:14">
      <c r="A347" s="4"/>
    </row>
    <row r="348" spans="1:14">
      <c r="A348"/>
    </row>
    <row r="349" spans="1:14">
      <c r="A349"/>
    </row>
    <row r="350" spans="1:14">
      <c r="A350"/>
    </row>
    <row r="351" spans="1:14">
      <c r="A351"/>
    </row>
    <row r="352" spans="1:14">
      <c r="A352"/>
    </row>
    <row r="353" spans="1:1">
      <c r="A353"/>
    </row>
    <row r="354" spans="1:1">
      <c r="A354"/>
    </row>
    <row r="355" spans="1:1">
      <c r="A355"/>
    </row>
  </sheetData>
  <mergeCells count="22">
    <mergeCell ref="J340:K340"/>
    <mergeCell ref="J343:K343"/>
    <mergeCell ref="J148:K148"/>
    <mergeCell ref="J76:K76"/>
    <mergeCell ref="J337:K337"/>
    <mergeCell ref="J65:K65"/>
    <mergeCell ref="J72:K72"/>
    <mergeCell ref="J109:K109"/>
    <mergeCell ref="J140:K140"/>
    <mergeCell ref="J165:K165"/>
    <mergeCell ref="J175:K175"/>
    <mergeCell ref="J133:K133"/>
    <mergeCell ref="J298:K298"/>
    <mergeCell ref="J328:K328"/>
    <mergeCell ref="J188:K188"/>
    <mergeCell ref="J202:K202"/>
    <mergeCell ref="J6:K6"/>
    <mergeCell ref="J16:K16"/>
    <mergeCell ref="J69:K69"/>
    <mergeCell ref="J11:K11"/>
    <mergeCell ref="J120:K120"/>
    <mergeCell ref="J129:K129"/>
  </mergeCells>
  <pageMargins left="0.31496062992125984" right="0.31496062992125984" top="0.35433070866141736" bottom="0.35433070866141736" header="0.31496062992125984" footer="0.31496062992125984"/>
  <pageSetup paperSize="8" scale="47" orientation="landscape" r:id="rId1"/>
  <rowBreaks count="25" manualBreakCount="25">
    <brk id="16" max="10" man="1"/>
    <brk id="27" max="10" man="1"/>
    <brk id="44" max="10" man="1"/>
    <brk id="65" max="10" man="1"/>
    <brk id="78" max="10" man="1"/>
    <brk id="95" max="10" man="1"/>
    <brk id="109" max="10" man="1"/>
    <brk id="121" max="10" man="1"/>
    <brk id="133" max="10" man="1"/>
    <brk id="148" max="10" man="1"/>
    <brk id="161" max="10" man="1"/>
    <brk id="175" max="10" man="1"/>
    <brk id="188" max="10" man="1"/>
    <brk id="202" max="10" man="1"/>
    <brk id="212" max="10" man="1"/>
    <brk id="223" max="10" man="1"/>
    <brk id="235" max="10" man="1"/>
    <brk id="251" max="10" man="1"/>
    <brk id="260" max="10" man="1"/>
    <brk id="278" max="10" man="1"/>
    <brk id="293" max="10" man="1"/>
    <brk id="302" max="10" man="1"/>
    <brk id="319" max="10" man="1"/>
    <brk id="337" max="10" man="1"/>
    <brk id="346" max="10" man="1"/>
  </rowBreaks>
</worksheet>
</file>

<file path=xl/worksheets/sheet2.xml><?xml version="1.0" encoding="utf-8"?>
<worksheet xmlns="http://schemas.openxmlformats.org/spreadsheetml/2006/main" xmlns:r="http://schemas.openxmlformats.org/officeDocument/2006/relationships">
  <dimension ref="A1:D22"/>
  <sheetViews>
    <sheetView zoomScale="59" zoomScaleNormal="59" workbookViewId="0">
      <selection activeCell="D9" sqref="D9"/>
    </sheetView>
  </sheetViews>
  <sheetFormatPr defaultRowHeight="14.25"/>
  <cols>
    <col min="1" max="1" width="20.125" customWidth="1"/>
    <col min="2" max="2" width="24" customWidth="1"/>
    <col min="3" max="3" width="22.125" customWidth="1"/>
    <col min="4" max="4" width="73.5" customWidth="1"/>
    <col min="5" max="13" width="37.375" customWidth="1"/>
  </cols>
  <sheetData>
    <row r="1" spans="1:4" ht="30">
      <c r="A1" s="77" t="s">
        <v>1181</v>
      </c>
      <c r="B1" s="73" t="s">
        <v>1182</v>
      </c>
      <c r="C1" s="77" t="s">
        <v>1226</v>
      </c>
      <c r="D1" s="73" t="s">
        <v>1183</v>
      </c>
    </row>
    <row r="2" spans="1:4" ht="23.25" customHeight="1">
      <c r="A2" s="2" t="s">
        <v>1184</v>
      </c>
      <c r="B2" s="2" t="s">
        <v>1185</v>
      </c>
      <c r="C2" s="2" t="s">
        <v>1184</v>
      </c>
      <c r="D2" s="2" t="s">
        <v>1186</v>
      </c>
    </row>
    <row r="3" spans="1:4" ht="21.75" customHeight="1">
      <c r="A3" s="2" t="s">
        <v>1187</v>
      </c>
      <c r="B3" s="2" t="s">
        <v>1185</v>
      </c>
      <c r="C3" s="2" t="s">
        <v>1188</v>
      </c>
      <c r="D3" s="2" t="s">
        <v>1189</v>
      </c>
    </row>
    <row r="4" spans="1:4" ht="21.75" customHeight="1">
      <c r="A4" s="2" t="s">
        <v>1190</v>
      </c>
      <c r="B4" s="2" t="s">
        <v>1185</v>
      </c>
      <c r="C4" s="2"/>
      <c r="D4" s="2" t="s">
        <v>1191</v>
      </c>
    </row>
    <row r="5" spans="1:4" ht="24.75" customHeight="1">
      <c r="A5" s="2" t="s">
        <v>1192</v>
      </c>
      <c r="B5" s="2" t="s">
        <v>1185</v>
      </c>
      <c r="C5" s="2" t="s">
        <v>1192</v>
      </c>
      <c r="D5" s="2" t="s">
        <v>1193</v>
      </c>
    </row>
    <row r="6" spans="1:4" ht="27" customHeight="1">
      <c r="A6" s="2" t="s">
        <v>1194</v>
      </c>
      <c r="B6" s="2" t="s">
        <v>1185</v>
      </c>
      <c r="C6" s="2" t="s">
        <v>1194</v>
      </c>
      <c r="D6" s="1" t="s">
        <v>1195</v>
      </c>
    </row>
    <row r="7" spans="1:4" ht="25.5" customHeight="1">
      <c r="A7" s="2" t="s">
        <v>1196</v>
      </c>
      <c r="B7" s="2" t="s">
        <v>1185</v>
      </c>
      <c r="C7" s="2" t="s">
        <v>1196</v>
      </c>
      <c r="D7" s="2" t="s">
        <v>1197</v>
      </c>
    </row>
    <row r="8" spans="1:4" ht="71.25">
      <c r="A8" s="2" t="s">
        <v>1198</v>
      </c>
      <c r="B8" s="2" t="s">
        <v>1198</v>
      </c>
      <c r="C8" s="2" t="s">
        <v>1198</v>
      </c>
      <c r="D8" s="1" t="s">
        <v>1256</v>
      </c>
    </row>
    <row r="9" spans="1:4" ht="114">
      <c r="A9" s="2" t="s">
        <v>1198</v>
      </c>
      <c r="B9" s="2" t="s">
        <v>1185</v>
      </c>
      <c r="C9" s="2" t="s">
        <v>1198</v>
      </c>
      <c r="D9" s="1" t="s">
        <v>1255</v>
      </c>
    </row>
    <row r="10" spans="1:4" ht="24" customHeight="1">
      <c r="A10" s="2" t="s">
        <v>1199</v>
      </c>
      <c r="B10" s="2" t="s">
        <v>1185</v>
      </c>
      <c r="C10" s="2" t="s">
        <v>1200</v>
      </c>
      <c r="D10" s="1" t="s">
        <v>1201</v>
      </c>
    </row>
    <row r="11" spans="1:4" ht="24.75" customHeight="1">
      <c r="A11" s="2" t="s">
        <v>1202</v>
      </c>
      <c r="B11" s="2" t="s">
        <v>1185</v>
      </c>
      <c r="C11" s="2" t="s">
        <v>1202</v>
      </c>
      <c r="D11" s="1" t="s">
        <v>1203</v>
      </c>
    </row>
    <row r="12" spans="1:4">
      <c r="A12" s="2" t="s">
        <v>1204</v>
      </c>
      <c r="B12" s="2" t="s">
        <v>1185</v>
      </c>
      <c r="C12" s="2" t="s">
        <v>1204</v>
      </c>
      <c r="D12" s="1" t="s">
        <v>1205</v>
      </c>
    </row>
    <row r="13" spans="1:4" ht="20.25" customHeight="1">
      <c r="A13" s="2" t="s">
        <v>305</v>
      </c>
      <c r="B13" s="2" t="s">
        <v>1185</v>
      </c>
      <c r="C13" s="2" t="s">
        <v>305</v>
      </c>
      <c r="D13" s="1" t="s">
        <v>1206</v>
      </c>
    </row>
    <row r="14" spans="1:4" ht="28.5">
      <c r="A14" s="2" t="s">
        <v>1207</v>
      </c>
      <c r="B14" s="2" t="s">
        <v>1185</v>
      </c>
      <c r="C14" s="2" t="s">
        <v>1208</v>
      </c>
      <c r="D14" s="1" t="s">
        <v>1209</v>
      </c>
    </row>
    <row r="15" spans="1:4" ht="24.75" customHeight="1">
      <c r="A15" s="2" t="s">
        <v>1210</v>
      </c>
      <c r="B15" s="2" t="s">
        <v>1185</v>
      </c>
      <c r="C15" s="2" t="s">
        <v>1210</v>
      </c>
      <c r="D15" s="1" t="s">
        <v>1186</v>
      </c>
    </row>
    <row r="16" spans="1:4" ht="24.75" customHeight="1">
      <c r="A16" s="2" t="s">
        <v>1211</v>
      </c>
      <c r="B16" s="2" t="s">
        <v>1185</v>
      </c>
      <c r="C16" s="2" t="s">
        <v>1211</v>
      </c>
      <c r="D16" s="1" t="s">
        <v>1206</v>
      </c>
    </row>
    <row r="17" spans="1:4" ht="18" customHeight="1">
      <c r="A17" s="2" t="s">
        <v>1212</v>
      </c>
      <c r="B17" s="2" t="s">
        <v>1185</v>
      </c>
      <c r="C17" s="2" t="s">
        <v>1212</v>
      </c>
      <c r="D17" s="1" t="s">
        <v>1213</v>
      </c>
    </row>
    <row r="18" spans="1:4" ht="20.25" customHeight="1">
      <c r="A18" s="2" t="s">
        <v>1214</v>
      </c>
      <c r="B18" s="2" t="s">
        <v>1215</v>
      </c>
      <c r="C18" s="2" t="s">
        <v>1214</v>
      </c>
      <c r="D18" s="1" t="s">
        <v>1216</v>
      </c>
    </row>
    <row r="19" spans="1:4" ht="23.25" customHeight="1">
      <c r="A19" s="2" t="s">
        <v>1217</v>
      </c>
      <c r="B19" s="2" t="s">
        <v>1185</v>
      </c>
      <c r="C19" s="2" t="s">
        <v>1198</v>
      </c>
      <c r="D19" s="1" t="s">
        <v>1206</v>
      </c>
    </row>
    <row r="20" spans="1:4" ht="128.25">
      <c r="A20" s="2" t="s">
        <v>1185</v>
      </c>
      <c r="B20" s="2" t="s">
        <v>1218</v>
      </c>
      <c r="C20" s="2" t="s">
        <v>1185</v>
      </c>
      <c r="D20" s="1" t="s">
        <v>1219</v>
      </c>
    </row>
    <row r="21" spans="1:4" ht="21.75" customHeight="1">
      <c r="A21" s="2" t="s">
        <v>1220</v>
      </c>
      <c r="B21" s="2" t="s">
        <v>1215</v>
      </c>
      <c r="C21" s="2" t="s">
        <v>1220</v>
      </c>
      <c r="D21" s="2" t="s">
        <v>1221</v>
      </c>
    </row>
    <row r="22" spans="1:4">
      <c r="A22" s="74" t="s">
        <v>1222</v>
      </c>
      <c r="B22" s="75" t="s">
        <v>1223</v>
      </c>
      <c r="C22" s="75" t="s">
        <v>1224</v>
      </c>
      <c r="D22" s="76" t="s">
        <v>1225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4.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3</vt:i4>
      </vt:variant>
      <vt:variant>
        <vt:lpstr>Zakresy nazwane</vt:lpstr>
      </vt:variant>
      <vt:variant>
        <vt:i4>1</vt:i4>
      </vt:variant>
    </vt:vector>
  </HeadingPairs>
  <TitlesOfParts>
    <vt:vector size="4" baseType="lpstr">
      <vt:lpstr>lista zabytków</vt:lpstr>
      <vt:lpstr>transporty</vt:lpstr>
      <vt:lpstr>Arkusz3</vt:lpstr>
      <vt:lpstr>'lista zabytków'!Obszar_wydruku</vt:lpstr>
    </vt:vector>
  </TitlesOfParts>
  <Company>Hewlett-Packard Company</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spopow</dc:creator>
  <cp:lastModifiedBy>spopow</cp:lastModifiedBy>
  <cp:lastPrinted>2013-12-17T08:42:01Z</cp:lastPrinted>
  <dcterms:created xsi:type="dcterms:W3CDTF">2013-11-08T13:56:57Z</dcterms:created>
  <dcterms:modified xsi:type="dcterms:W3CDTF">2013-12-19T12:33:19Z</dcterms:modified>
</cp:coreProperties>
</file>