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-72" yWindow="12" windowWidth="15360" windowHeight="5172" tabRatio="958"/>
  </bookViews>
  <sheets>
    <sheet name="Specyfikacja drzwi p.poż." sheetId="147" r:id="rId1"/>
    <sheet name="Obmiar uszczelek" sheetId="148" r:id="rId2"/>
    <sheet name="Arkusz1" sheetId="149" r:id="rId3"/>
  </sheets>
  <definedNames>
    <definedName name="_xlnm._FilterDatabase" localSheetId="0" hidden="1">'Specyfikacja drzwi p.poż.'!$A$3:$P$29</definedName>
  </definedNames>
  <calcPr calcId="152511"/>
</workbook>
</file>

<file path=xl/calcChain.xml><?xml version="1.0" encoding="utf-8"?>
<calcChain xmlns="http://schemas.openxmlformats.org/spreadsheetml/2006/main">
  <c r="A15" i="147" l="1"/>
  <c r="A16" i="147" s="1"/>
  <c r="A17" i="147" s="1"/>
  <c r="A18" i="147" s="1"/>
  <c r="A19" i="147" s="1"/>
  <c r="A20" i="147" s="1"/>
  <c r="A21" i="147" s="1"/>
  <c r="A22" i="147" s="1"/>
  <c r="A23" i="147" s="1"/>
  <c r="A24" i="147" s="1"/>
  <c r="A25" i="147" s="1"/>
  <c r="A7" i="147"/>
  <c r="A8" i="147" s="1"/>
  <c r="A9" i="147" s="1"/>
  <c r="A10" i="147" s="1"/>
  <c r="A11" i="147" s="1"/>
  <c r="A12" i="147" s="1"/>
  <c r="A13" i="147" s="1"/>
  <c r="A14" i="147" s="1"/>
  <c r="D23" i="148" l="1"/>
  <c r="F22" i="148"/>
  <c r="F21" i="148"/>
  <c r="F20" i="148"/>
  <c r="F19" i="148"/>
  <c r="F18" i="148"/>
  <c r="F16" i="148"/>
  <c r="F15" i="148"/>
  <c r="F13" i="148"/>
  <c r="F12" i="148"/>
  <c r="F11" i="148"/>
  <c r="F10" i="148"/>
  <c r="F9" i="148"/>
  <c r="F8" i="148"/>
  <c r="F7" i="148"/>
  <c r="F6" i="148"/>
  <c r="M29" i="147"/>
  <c r="F23" i="148" l="1"/>
</calcChain>
</file>

<file path=xl/sharedStrings.xml><?xml version="1.0" encoding="utf-8"?>
<sst xmlns="http://schemas.openxmlformats.org/spreadsheetml/2006/main" count="243" uniqueCount="147">
  <si>
    <t>Wypełnienie</t>
  </si>
  <si>
    <t>Typ ościeżnicy</t>
  </si>
  <si>
    <t>S</t>
  </si>
  <si>
    <t>H</t>
  </si>
  <si>
    <t>Lp.</t>
  </si>
  <si>
    <t>szt</t>
  </si>
  <si>
    <t>Wymiar w świetle muru SxH [mm]</t>
  </si>
  <si>
    <t>Kolor RAL / fornir / laminat</t>
  </si>
  <si>
    <t>SUMA:</t>
  </si>
  <si>
    <t>pełne</t>
  </si>
  <si>
    <t>Ognioodporność / Akustyka / Dymoszczelność</t>
  </si>
  <si>
    <t>Wyrób / rodzaj robót</t>
  </si>
  <si>
    <t>wewnętrzna</t>
  </si>
  <si>
    <t>EIS 30</t>
  </si>
  <si>
    <t>EIS 60</t>
  </si>
  <si>
    <t>Lokalizacja</t>
  </si>
  <si>
    <t>Minimalny wymagany wymiar drzwi w świetle  ościeżnicy SxH [mm]</t>
  </si>
  <si>
    <t>Uwagi</t>
  </si>
  <si>
    <t>Wyposażenie</t>
  </si>
  <si>
    <t>Liczba</t>
  </si>
  <si>
    <t>UWAGA:</t>
  </si>
  <si>
    <t>WYKAZ ELEMENTÓW SKŁADOWYCH PRZEDMIOTU ZAMÓWIENIA</t>
  </si>
  <si>
    <t>Załącznik do specyfikacji technicznej</t>
  </si>
  <si>
    <t>EI 60</t>
  </si>
  <si>
    <t>Piwnice       SP 2        Stacja Trafo</t>
  </si>
  <si>
    <t>Fornir</t>
  </si>
  <si>
    <t>Przyziemie              SP 8                          z magazynu dzieł sztuki na kl. sch. 5</t>
  </si>
  <si>
    <t>Przyziemie              SP 5                         do rozdzielni elektr.</t>
  </si>
  <si>
    <t>Przyziemie              SP 5                         do magaz. sztuki współczesnej</t>
  </si>
  <si>
    <t>Przyziemie              SP 2 / SP 5               do pakowalni</t>
  </si>
  <si>
    <t>¾</t>
  </si>
  <si>
    <t>Poddasze                        SP 1                         do maszynowni dźwigu osobow.</t>
  </si>
  <si>
    <t>Poddasze                        SP 1                         z pok. biur. na poddasze</t>
  </si>
  <si>
    <t>Poddasze                        SP 5 / SP 10                        w ścianie oddzielenia ppoż.</t>
  </si>
  <si>
    <t>Poddasze                        SP 5 / SP 10                        w ścianie do świetlików nad             I piętrem</t>
  </si>
  <si>
    <t>Poddasze                        SP 9 / SP 10                        w ścianie oddzielenia ppoż.</t>
  </si>
  <si>
    <t>Drzwi stalowe profilowe i drewniane pełne</t>
  </si>
  <si>
    <t>RAL (brązowy)</t>
  </si>
  <si>
    <t>Profile z wypełnienem nieprzezroczystym /blachą/</t>
  </si>
  <si>
    <t>klamka-klamka, zamek z wkładką, samozamykacz ramieniowy</t>
  </si>
  <si>
    <t>Piwnice         SP 4      Maszynownia wentylacji i węzeł c.o.    nr 2</t>
  </si>
  <si>
    <t>zewnętrzna</t>
  </si>
  <si>
    <t>zamontować 2 samozamykacze ramieniowe na skrzydłach 900 mm</t>
  </si>
  <si>
    <t>drzwi stalowe profilowe 2-skrzydłowe (jedno skrzydło min. 900 mm + "reszta") otwierane na zewnątrz</t>
  </si>
  <si>
    <t>drzwi stalowe profilowe 2-skrzydłowe (jedno skrzydło min. 900 mm lewe + "reszta") otwierane na zewnątrz w kierunku klatki schodowej K1</t>
  </si>
  <si>
    <t>drzwi stalowe płaszczowe 1-skrzydłowe, lewe otwierane na zewnątrz</t>
  </si>
  <si>
    <t>drzwi stalowe płaszczowe 1-skrzydłowe, lewe otwierane do wewnątrz</t>
  </si>
  <si>
    <t>wewnętrzna z istniejącą opaską drewnianą do renowacji</t>
  </si>
  <si>
    <t>drzwi drewniane 2-skrzydłowe o równej szerokości skrzydeł, otwierane na zewnątrz, okleinowane z odwzorowaniem obecnego wyglądu</t>
  </si>
  <si>
    <t>drzwi drewniane 2-skrzydłowe o równej szerokości skrzydeł, otwierane na klatkę schodową K5, okleinowane z odwzorowaniem obecnego wyglądu</t>
  </si>
  <si>
    <t>klamka-klamka, zamek z wkładką klasy C, samozamykacz ramieniowy,drzwi powinny posiadać możliwość zastosowania czujek systemu antywłamaniowego</t>
  </si>
  <si>
    <t>klamki mosiężne okrągłe wg. uzgodnionego wzoru, zamek z wkładką klasy C, możliwość montażu elektromagnesu dostosowanego do istniejącego systemu kontroli dostępu, samozamykacz ramieniowy, drzwi powinny posiadać możliwość zastosowania czujek systemu antywłamaniowego</t>
  </si>
  <si>
    <t>klamka-klamka, zamek z wkładką klasy C, samozamykacz ramieniowy</t>
  </si>
  <si>
    <t>klamka-klamka, zamek z wkładką klasy C i elektrozworą dostosowany do istniejącego systemu kontroli dostępu, samozamykacz ramieniowy na skrzydle 900 mm, drzwi powinny posiadać możliwość zastosowania czujek systemu antywłamaniowego</t>
  </si>
  <si>
    <t>klamka-klamka, zamek z wkładką klasy C, samozamykacz ramieniowy na skrzydle 900 mm</t>
  </si>
  <si>
    <t>drzwi stalowe płaszczowe 1-skrzydłowe</t>
  </si>
  <si>
    <t>RAL (brązowe)</t>
  </si>
  <si>
    <t>klamka-klamka, zamek z wkładką klasy C, samozamykacz ramieniowy na skrzydle 900 mm, drzwi powinny posiadać możliwość zastosowania czujek systemu antywłamaniowego</t>
  </si>
  <si>
    <t>klamka-klamka, zamek z wkładką klasy C i elektrozworą dostosowany do istniejącego systemu kontroli dostępu, samozamykacz ramieniowy, drzwi powinny posiadać możliwość zastosowania czujek systemu antywłamaniowego</t>
  </si>
  <si>
    <t>klamki mosiężne okrągłe wg. uzgodnionego wzoru, zamek z wkładką klasy C, samozamykacz ramieniowy,drzwi powinny posiadać możliwość zastosowania czujek systemu antywłamaniowego</t>
  </si>
  <si>
    <t>drzwi drewniane 1-skrzydłowe, prawe otwierane na zewnątrz, okleinowane z odwzorowaniem obecnego wyglądu</t>
  </si>
  <si>
    <t>klamka mosiężna okrągła wg. uzgodnionego wzoru, zamek z wkładką klasy C, samozamykacz ramieniowy</t>
  </si>
  <si>
    <t>drzwi stalowe płaszczowe           1-skrzydłowe, lewe otwierane na zewnątrz</t>
  </si>
  <si>
    <t>wykucie otworu drzwiowego i obniżenie stopni w pomieszczeniu</t>
  </si>
  <si>
    <t>powiększenie otworów drzwiowych</t>
  </si>
  <si>
    <t>drzwi stalowe płaszczowe           1-skrzydłowe lewe otwierane na zewnątrz</t>
  </si>
  <si>
    <t>powiększenie jednego otworu drzwiowego</t>
  </si>
  <si>
    <t>drzwi stalowe płaszczowe           1-skrzydłowe prawe otwierane na zewnątrz</t>
  </si>
  <si>
    <t>powiększenie otworu drzwiowego</t>
  </si>
  <si>
    <t>Należy przeprowadzić wizję lokalną przed wymianą drzwi w celu ustalenia wymiarów w murze, z uwzględnieniem rozkucia, aby wszystkie drzwi miały wymagane wymiary w świetle ościeżnicy</t>
  </si>
  <si>
    <t>malowanie ściany po wykonanych obróbkach</t>
  </si>
  <si>
    <t>demontaż starych drzwi oraz montaż nowych przy zachowaniu szczególnej ostrożności, bez naruszenia okładziny z piaskowca</t>
  </si>
  <si>
    <t>kolor RAL do podania</t>
  </si>
  <si>
    <t>RAL (szary) 7046</t>
  </si>
  <si>
    <t>RAL (szary)7046</t>
  </si>
  <si>
    <t>RAL (biały)9003</t>
  </si>
  <si>
    <t>RAL 9003</t>
  </si>
  <si>
    <t>RaL 9001</t>
  </si>
  <si>
    <t>RAL 9001</t>
  </si>
  <si>
    <t>RAL 7006</t>
  </si>
  <si>
    <t xml:space="preserve"> RAL 7006</t>
  </si>
  <si>
    <t>Przyziemie                 SP 1 / SP 2               na korytarz przed windą</t>
  </si>
  <si>
    <t>Przyziemie                  SP 2                           Wentylatornia WP 3</t>
  </si>
  <si>
    <t>Przyziemie                   SP 2 / SP 6               Centrala WP 5</t>
  </si>
  <si>
    <t>Przyziemie                   SP 6                          do magazynu malarstwa polskiego</t>
  </si>
  <si>
    <t>Parter                        SP 1 / SP 3                    z korytarza galerii sztuki średniowiecznej</t>
  </si>
  <si>
    <t>II piętro                        SP 5                            do magazynu książek</t>
  </si>
  <si>
    <t>II piętro                        SP 5                            do magazynu podręczn.</t>
  </si>
  <si>
    <t>podwyższenie otworu drzwiowego</t>
  </si>
  <si>
    <t>drzwi stalowe profilowe                             1-skrzydłowe lewe otwierane na zewnątrz</t>
  </si>
  <si>
    <t>Poddasze                       SP 5                                z magazynu malarstwa współczesn. na hol przed windą</t>
  </si>
  <si>
    <t>drzwi stalowe profilowe              2-skrzydłowe (jedno skrzydło min. 900 mm + "reszta"), otwierane do wewnątrz</t>
  </si>
  <si>
    <t>Położenie drzwi</t>
  </si>
  <si>
    <t>Ilość</t>
  </si>
  <si>
    <t>Obmiar</t>
  </si>
  <si>
    <t>Długość uszczelek [cm]</t>
  </si>
  <si>
    <t>PARTER</t>
  </si>
  <si>
    <t>1.</t>
  </si>
  <si>
    <t>Monitoring</t>
  </si>
  <si>
    <t>(81+202)*2</t>
  </si>
  <si>
    <t>2.</t>
  </si>
  <si>
    <t>Inwentarze</t>
  </si>
  <si>
    <t>3.</t>
  </si>
  <si>
    <t>Centrala Telefoniczna</t>
  </si>
  <si>
    <t>148*2+262*3</t>
  </si>
  <si>
    <t>4.</t>
  </si>
  <si>
    <t>Przedsionek Galerii Sztuki Sredniowiecznej</t>
  </si>
  <si>
    <t>5.</t>
  </si>
  <si>
    <t>Galeria Sztuki Średniowiecznej</t>
  </si>
  <si>
    <t>(180*2+320*3)*3</t>
  </si>
  <si>
    <t>6.</t>
  </si>
  <si>
    <t>Galeria Sztuki Starożytnej</t>
  </si>
  <si>
    <t>180*2+288*3</t>
  </si>
  <si>
    <t>7.</t>
  </si>
  <si>
    <t>Galeria Faras</t>
  </si>
  <si>
    <t>180*2+292*3</t>
  </si>
  <si>
    <t>8.</t>
  </si>
  <si>
    <t>Drzwi do Muzeum Wojska</t>
  </si>
  <si>
    <t>145*2+262*3</t>
  </si>
  <si>
    <t>PIĘTRO I</t>
  </si>
  <si>
    <t>9.</t>
  </si>
  <si>
    <t>Galeria XX i XXI wieku</t>
  </si>
  <si>
    <t>174*2+254*3+(129*2+258*3)*2+124*2+254*3</t>
  </si>
  <si>
    <t>10.</t>
  </si>
  <si>
    <t>Galeria Malarstwa Włoskiego</t>
  </si>
  <si>
    <t>(136*2+278*3)*2+140*2+265*3</t>
  </si>
  <si>
    <t>PIĘTRO II</t>
  </si>
  <si>
    <t>11.</t>
  </si>
  <si>
    <t>Korytarz administracyjny</t>
  </si>
  <si>
    <t>160*2+284*3</t>
  </si>
  <si>
    <t>12.</t>
  </si>
  <si>
    <t>WC przy Sali konferencyjnej</t>
  </si>
  <si>
    <t>95*2+204*2</t>
  </si>
  <si>
    <t>13.</t>
  </si>
  <si>
    <t>Korytarz przy Mag. Bibliotecznym</t>
  </si>
  <si>
    <t>135*2+243*3+137*2+247*3</t>
  </si>
  <si>
    <t>14.</t>
  </si>
  <si>
    <t>Numizmatyka</t>
  </si>
  <si>
    <t>137*2+247*3</t>
  </si>
  <si>
    <t>15.</t>
  </si>
  <si>
    <t>Galeria Malarstwa Holenderskiego</t>
  </si>
  <si>
    <t>(136*2)*2+278*3+277*3</t>
  </si>
  <si>
    <t>W budynku Muzeum według zestawienia w drugim arkuszu</t>
  </si>
  <si>
    <t>Usczelki dymoszczelne</t>
  </si>
  <si>
    <t>do uzgodnienia z zamawiającym</t>
  </si>
  <si>
    <t xml:space="preserve">Całkowita długość           280 mb </t>
  </si>
  <si>
    <t>klamki mosiężne odlewane na wzór istniejących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</si>
</sst>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"/>
  </numFmts>
  <fonts count="20" x14ac:knownFonts="1">
    <font>
      <sz val="10"/>
      <name val="Arial CE"/>
      <charset val="238"/>
    </font>
    <font>
      <sz val="10"/>
      <name val="Arial"/>
      <family val="2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4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sz val="12"/>
      <name val="Arial"/>
      <family val="2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u/>
      <sz val="12"/>
      <name val="Arial"/>
      <family val="2"/>
      <charset val="238"/>
    </font>
    <font>
      <sz val="16"/>
      <name val="Arial"/>
      <family val="2"/>
    </font>
    <font>
      <sz val="12"/>
      <name val="Symbol"/>
      <family val="1"/>
      <charset val="2"/>
    </font>
    <font>
      <sz val="12"/>
      <color theme="1"/>
      <name val="Arial"/>
      <family val="2"/>
      <charset val="238"/>
    </font>
    <font>
      <b/>
      <sz val="10"/>
      <name val="Arial CE"/>
      <charset val="238"/>
    </font>
    <font>
      <b/>
      <sz val="11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2" fillId="0" borderId="0"/>
    <xf numFmtId="0" fontId="3" fillId="0" borderId="0"/>
    <xf numFmtId="0" fontId="10" fillId="0" borderId="0"/>
    <xf numFmtId="9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 applyFill="1"/>
    <xf numFmtId="164" fontId="1" fillId="0" borderId="0" xfId="3" applyNumberFormat="1" applyFont="1" applyFill="1" applyAlignment="1">
      <alignment horizontal="center" vertical="center"/>
    </xf>
    <xf numFmtId="0" fontId="1" fillId="0" borderId="0" xfId="3" applyFont="1" applyFill="1"/>
    <xf numFmtId="0" fontId="11" fillId="0" borderId="0" xfId="0" applyFont="1" applyFill="1"/>
    <xf numFmtId="0" fontId="11" fillId="0" borderId="0" xfId="0" applyFont="1" applyFill="1" applyAlignment="1">
      <alignment textRotation="90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Border="1"/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wrapText="1"/>
    </xf>
    <xf numFmtId="0" fontId="4" fillId="0" borderId="3" xfId="3" applyFont="1" applyFill="1" applyBorder="1" applyAlignment="1">
      <alignment horizontal="center" vertical="center" textRotation="90" wrapText="1"/>
    </xf>
    <xf numFmtId="0" fontId="4" fillId="0" borderId="3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 textRotation="90" wrapText="1"/>
    </xf>
    <xf numFmtId="3" fontId="4" fillId="0" borderId="4" xfId="7" applyNumberFormat="1" applyFont="1" applyFill="1" applyBorder="1" applyAlignment="1">
      <alignment horizontal="center" vertical="center"/>
    </xf>
    <xf numFmtId="3" fontId="4" fillId="0" borderId="3" xfId="7" applyNumberFormat="1" applyFont="1" applyFill="1" applyBorder="1" applyAlignment="1">
      <alignment horizontal="center" vertical="center"/>
    </xf>
    <xf numFmtId="3" fontId="2" fillId="0" borderId="5" xfId="7" applyNumberFormat="1" applyFont="1" applyFill="1" applyBorder="1" applyAlignment="1">
      <alignment horizontal="center" vertical="center"/>
    </xf>
    <xf numFmtId="0" fontId="6" fillId="0" borderId="0" xfId="3" applyFont="1" applyFill="1"/>
    <xf numFmtId="164" fontId="6" fillId="0" borderId="0" xfId="3" applyNumberFormat="1" applyFont="1" applyFill="1" applyAlignment="1">
      <alignment horizontal="center" vertical="center"/>
    </xf>
    <xf numFmtId="0" fontId="11" fillId="0" borderId="0" xfId="3" applyFont="1" applyFill="1"/>
    <xf numFmtId="164" fontId="11" fillId="0" borderId="0" xfId="3" applyNumberFormat="1" applyFont="1" applyFill="1" applyAlignment="1">
      <alignment horizontal="center" vertical="center"/>
    </xf>
    <xf numFmtId="0" fontId="15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vertical="center" wrapText="1"/>
    </xf>
    <xf numFmtId="4" fontId="14" fillId="0" borderId="0" xfId="3" applyNumberFormat="1" applyFont="1" applyFill="1" applyBorder="1" applyAlignment="1">
      <alignment horizontal="center" vertical="center"/>
    </xf>
    <xf numFmtId="4" fontId="14" fillId="0" borderId="0" xfId="7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5" fillId="0" borderId="7" xfId="0" applyFont="1" applyFill="1" applyBorder="1" applyAlignment="1">
      <alignment horizontal="center" vertical="center" textRotation="90" wrapText="1"/>
    </xf>
    <xf numFmtId="2" fontId="4" fillId="0" borderId="3" xfId="3" applyNumberFormat="1" applyFont="1" applyFill="1" applyBorder="1" applyAlignment="1">
      <alignment horizontal="center" vertical="center" textRotation="90" wrapText="1"/>
    </xf>
    <xf numFmtId="3" fontId="4" fillId="0" borderId="3" xfId="7" applyNumberFormat="1" applyFont="1" applyFill="1" applyBorder="1" applyAlignment="1">
      <alignment horizontal="center" vertical="center" wrapText="1"/>
    </xf>
    <xf numFmtId="2" fontId="4" fillId="0" borderId="8" xfId="3" applyNumberFormat="1" applyFont="1" applyFill="1" applyBorder="1" applyAlignment="1">
      <alignment horizontal="center" vertical="center" textRotation="90" wrapText="1"/>
    </xf>
    <xf numFmtId="0" fontId="4" fillId="0" borderId="8" xfId="3" applyFont="1" applyFill="1" applyBorder="1" applyAlignment="1">
      <alignment horizontal="center" vertical="center" textRotation="90" wrapText="1"/>
    </xf>
    <xf numFmtId="0" fontId="4" fillId="0" borderId="8" xfId="3" applyFont="1" applyFill="1" applyBorder="1" applyAlignment="1">
      <alignment horizontal="center" vertical="center"/>
    </xf>
    <xf numFmtId="3" fontId="4" fillId="0" borderId="8" xfId="7" applyNumberFormat="1" applyFont="1" applyFill="1" applyBorder="1" applyAlignment="1">
      <alignment horizontal="center" vertical="center"/>
    </xf>
    <xf numFmtId="3" fontId="4" fillId="0" borderId="9" xfId="7" applyNumberFormat="1" applyFont="1" applyFill="1" applyBorder="1" applyAlignment="1">
      <alignment horizontal="center" vertical="center"/>
    </xf>
    <xf numFmtId="0" fontId="2" fillId="0" borderId="0" xfId="0" applyFont="1" applyFill="1"/>
    <xf numFmtId="0" fontId="16" fillId="0" borderId="3" xfId="3" applyFont="1" applyFill="1" applyBorder="1" applyAlignment="1">
      <alignment horizontal="center" vertical="center" wrapText="1"/>
    </xf>
    <xf numFmtId="0" fontId="1" fillId="0" borderId="0" xfId="0" applyFont="1" applyFill="1" applyBorder="1"/>
    <xf numFmtId="164" fontId="1" fillId="0" borderId="0" xfId="3" applyNumberFormat="1" applyFont="1" applyFill="1" applyBorder="1" applyAlignment="1">
      <alignment horizontal="center" vertical="center"/>
    </xf>
    <xf numFmtId="0" fontId="17" fillId="0" borderId="3" xfId="3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13" fillId="0" borderId="0" xfId="3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3" fontId="2" fillId="0" borderId="0" xfId="7" applyNumberFormat="1" applyFont="1" applyFill="1" applyBorder="1" applyAlignment="1">
      <alignment horizontal="center" vertical="center"/>
    </xf>
    <xf numFmtId="3" fontId="4" fillId="0" borderId="0" xfId="7" applyNumberFormat="1" applyFont="1" applyFill="1" applyBorder="1" applyAlignment="1">
      <alignment horizontal="center" vertical="center"/>
    </xf>
    <xf numFmtId="3" fontId="4" fillId="0" borderId="0" xfId="7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/>
    <xf numFmtId="0" fontId="0" fillId="0" borderId="3" xfId="0" applyBorder="1" applyAlignment="1">
      <alignment horizontal="center"/>
    </xf>
    <xf numFmtId="49" fontId="0" fillId="0" borderId="3" xfId="0" applyNumberFormat="1" applyBorder="1"/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49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49" fontId="0" fillId="0" borderId="3" xfId="0" applyNumberFormat="1" applyBorder="1" applyAlignment="1">
      <alignment wrapText="1"/>
    </xf>
    <xf numFmtId="0" fontId="0" fillId="0" borderId="3" xfId="0" applyBorder="1" applyAlignment="1"/>
    <xf numFmtId="0" fontId="0" fillId="0" borderId="0" xfId="0" applyAlignment="1"/>
    <xf numFmtId="0" fontId="18" fillId="0" borderId="0" xfId="0" applyFont="1"/>
    <xf numFmtId="0" fontId="19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5" fillId="0" borderId="0" xfId="0" applyFont="1" applyFill="1" applyBorder="1" applyAlignment="1">
      <alignment horizontal="center" vertical="center" textRotation="90" wrapText="1"/>
    </xf>
    <xf numFmtId="0" fontId="5" fillId="0" borderId="11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3" fontId="2" fillId="0" borderId="12" xfId="7" applyNumberFormat="1" applyFont="1" applyFill="1" applyBorder="1" applyAlignment="1">
      <alignment horizontal="center" vertical="center"/>
    </xf>
    <xf numFmtId="3" fontId="2" fillId="0" borderId="13" xfId="7" applyNumberFormat="1" applyFont="1" applyFill="1" applyBorder="1" applyAlignment="1">
      <alignment horizontal="center" vertical="center"/>
    </xf>
    <xf numFmtId="3" fontId="2" fillId="0" borderId="14" xfId="7" applyNumberFormat="1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3" fontId="4" fillId="0" borderId="15" xfId="7" applyNumberFormat="1" applyFont="1" applyFill="1" applyBorder="1" applyAlignment="1">
      <alignment horizontal="right" vertical="center"/>
    </xf>
    <xf numFmtId="0" fontId="9" fillId="0" borderId="16" xfId="0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right" vertic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textRotation="90" wrapText="1"/>
    </xf>
    <xf numFmtId="0" fontId="5" fillId="0" borderId="1" xfId="0" applyFont="1" applyFill="1" applyBorder="1" applyAlignment="1">
      <alignment horizontal="center" vertical="center" textRotation="90" wrapText="1"/>
    </xf>
    <xf numFmtId="0" fontId="5" fillId="0" borderId="1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center"/>
    </xf>
  </cellXfs>
  <cellStyles count="8">
    <cellStyle name="Normalny" xfId="0" builtinId="0"/>
    <cellStyle name="Normalny 2" xfId="1"/>
    <cellStyle name="Normalny 3" xfId="2"/>
    <cellStyle name="Normalny_same płaszcze 2" xfId="3"/>
    <cellStyle name="Procentowy 2" xfId="4"/>
    <cellStyle name="Walutowy 2" xfId="5"/>
    <cellStyle name="Walutowy 3" xfId="6"/>
    <cellStyle name="Walutowy_same płaszcze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</xdr:colOff>
      <xdr:row>16</xdr:row>
      <xdr:rowOff>0</xdr:rowOff>
    </xdr:from>
    <xdr:to>
      <xdr:col>14</xdr:col>
      <xdr:colOff>881418</xdr:colOff>
      <xdr:row>17</xdr:row>
      <xdr:rowOff>2035</xdr:rowOff>
    </xdr:to>
    <xdr:pic>
      <xdr:nvPicPr>
        <xdr:cNvPr id="3" name="Obraz 2" descr="1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187986" y="40189813"/>
          <a:ext cx="881417" cy="1523191"/>
        </a:xfrm>
        <a:prstGeom prst="rect">
          <a:avLst/>
        </a:prstGeom>
      </xdr:spPr>
    </xdr:pic>
    <xdr:clientData/>
  </xdr:twoCellAnchor>
  <xdr:twoCellAnchor editAs="oneCell">
    <xdr:from>
      <xdr:col>14</xdr:col>
      <xdr:colOff>33796</xdr:colOff>
      <xdr:row>16</xdr:row>
      <xdr:rowOff>0</xdr:rowOff>
    </xdr:from>
    <xdr:to>
      <xdr:col>14</xdr:col>
      <xdr:colOff>749175</xdr:colOff>
      <xdr:row>17</xdr:row>
      <xdr:rowOff>2414</xdr:rowOff>
    </xdr:to>
    <xdr:pic>
      <xdr:nvPicPr>
        <xdr:cNvPr id="4" name="Obraz 3" descr="2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221781" y="32584029"/>
          <a:ext cx="715379" cy="1521157"/>
        </a:xfrm>
        <a:prstGeom prst="rect">
          <a:avLst/>
        </a:prstGeom>
      </xdr:spPr>
    </xdr:pic>
    <xdr:clientData/>
  </xdr:twoCellAnchor>
  <xdr:twoCellAnchor editAs="oneCell">
    <xdr:from>
      <xdr:col>14</xdr:col>
      <xdr:colOff>810336</xdr:colOff>
      <xdr:row>16</xdr:row>
      <xdr:rowOff>0</xdr:rowOff>
    </xdr:from>
    <xdr:to>
      <xdr:col>14</xdr:col>
      <xdr:colOff>1538930</xdr:colOff>
      <xdr:row>16</xdr:row>
      <xdr:rowOff>1435858</xdr:rowOff>
    </xdr:to>
    <xdr:pic>
      <xdr:nvPicPr>
        <xdr:cNvPr id="5" name="Obraz 4" descr="2-2.jp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4998321" y="32640896"/>
          <a:ext cx="728594" cy="1435858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16</xdr:row>
      <xdr:rowOff>0</xdr:rowOff>
    </xdr:from>
    <xdr:to>
      <xdr:col>14</xdr:col>
      <xdr:colOff>838769</xdr:colOff>
      <xdr:row>16</xdr:row>
      <xdr:rowOff>1491143</xdr:rowOff>
    </xdr:to>
    <xdr:pic>
      <xdr:nvPicPr>
        <xdr:cNvPr id="6" name="Obraz 5" descr="3.jpg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4187986" y="35626343"/>
          <a:ext cx="838768" cy="1491143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17</xdr:row>
      <xdr:rowOff>1</xdr:rowOff>
    </xdr:from>
    <xdr:to>
      <xdr:col>14</xdr:col>
      <xdr:colOff>881419</xdr:colOff>
      <xdr:row>18</xdr:row>
      <xdr:rowOff>49051</xdr:rowOff>
    </xdr:to>
    <xdr:pic>
      <xdr:nvPicPr>
        <xdr:cNvPr id="7" name="Obraz 6" descr="4.jpg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4187986" y="46274441"/>
          <a:ext cx="881418" cy="1570208"/>
        </a:xfrm>
        <a:prstGeom prst="rect">
          <a:avLst/>
        </a:prstGeom>
      </xdr:spPr>
    </xdr:pic>
    <xdr:clientData/>
  </xdr:twoCellAnchor>
  <xdr:twoCellAnchor editAs="oneCell">
    <xdr:from>
      <xdr:col>14</xdr:col>
      <xdr:colOff>1</xdr:colOff>
      <xdr:row>10</xdr:row>
      <xdr:rowOff>0</xdr:rowOff>
    </xdr:from>
    <xdr:to>
      <xdr:col>14</xdr:col>
      <xdr:colOff>867203</xdr:colOff>
      <xdr:row>11</xdr:row>
      <xdr:rowOff>23729</xdr:rowOff>
    </xdr:to>
    <xdr:pic>
      <xdr:nvPicPr>
        <xdr:cNvPr id="9" name="Obraz 8" descr="6.jpg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14187986" y="14173770"/>
          <a:ext cx="867202" cy="1544884"/>
        </a:xfrm>
        <a:prstGeom prst="rect">
          <a:avLst/>
        </a:prstGeom>
      </xdr:spPr>
    </xdr:pic>
    <xdr:clientData/>
  </xdr:twoCellAnchor>
  <xdr:twoCellAnchor editAs="oneCell">
    <xdr:from>
      <xdr:col>14</xdr:col>
      <xdr:colOff>28435</xdr:colOff>
      <xdr:row>11</xdr:row>
      <xdr:rowOff>14216</xdr:rowOff>
    </xdr:from>
    <xdr:to>
      <xdr:col>14</xdr:col>
      <xdr:colOff>582873</xdr:colOff>
      <xdr:row>11</xdr:row>
      <xdr:rowOff>1124132</xdr:rowOff>
    </xdr:to>
    <xdr:pic>
      <xdr:nvPicPr>
        <xdr:cNvPr id="10" name="Obraz 9" descr="7.jpg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4216420" y="18751455"/>
          <a:ext cx="554438" cy="1109916"/>
        </a:xfrm>
        <a:prstGeom prst="rect">
          <a:avLst/>
        </a:prstGeom>
      </xdr:spPr>
    </xdr:pic>
    <xdr:clientData/>
  </xdr:twoCellAnchor>
  <xdr:twoCellAnchor editAs="oneCell">
    <xdr:from>
      <xdr:col>14</xdr:col>
      <xdr:colOff>14218</xdr:colOff>
      <xdr:row>10</xdr:row>
      <xdr:rowOff>0</xdr:rowOff>
    </xdr:from>
    <xdr:to>
      <xdr:col>14</xdr:col>
      <xdr:colOff>980934</xdr:colOff>
      <xdr:row>10</xdr:row>
      <xdr:rowOff>1402059</xdr:rowOff>
    </xdr:to>
    <xdr:pic>
      <xdr:nvPicPr>
        <xdr:cNvPr id="11" name="Obraz 10" descr="8.jpg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4202203" y="12752128"/>
          <a:ext cx="966716" cy="1402059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829943</xdr:colOff>
      <xdr:row>16</xdr:row>
      <xdr:rowOff>1478507</xdr:rowOff>
    </xdr:to>
    <xdr:pic>
      <xdr:nvPicPr>
        <xdr:cNvPr id="12" name="Obraz 11" descr="9-1.jpg"/>
        <xdr:cNvPicPr>
          <a:picLocks noChangeAspect="1"/>
        </xdr:cNvPicPr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4187985" y="26499403"/>
          <a:ext cx="829943" cy="1478507"/>
        </a:xfrm>
        <a:prstGeom prst="rect">
          <a:avLst/>
        </a:prstGeom>
      </xdr:spPr>
    </xdr:pic>
    <xdr:clientData/>
  </xdr:twoCellAnchor>
  <xdr:twoCellAnchor editAs="oneCell">
    <xdr:from>
      <xdr:col>14</xdr:col>
      <xdr:colOff>852985</xdr:colOff>
      <xdr:row>16</xdr:row>
      <xdr:rowOff>0</xdr:rowOff>
    </xdr:from>
    <xdr:to>
      <xdr:col>15</xdr:col>
      <xdr:colOff>35465</xdr:colOff>
      <xdr:row>16</xdr:row>
      <xdr:rowOff>1378992</xdr:rowOff>
    </xdr:to>
    <xdr:pic>
      <xdr:nvPicPr>
        <xdr:cNvPr id="13" name="Obraz 12" descr="9-2.jpg"/>
        <xdr:cNvPicPr>
          <a:picLocks noChangeAspect="1"/>
        </xdr:cNvPicPr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5040970" y="26598920"/>
          <a:ext cx="760501" cy="1378992"/>
        </a:xfrm>
        <a:prstGeom prst="rect">
          <a:avLst/>
        </a:prstGeom>
      </xdr:spPr>
    </xdr:pic>
    <xdr:clientData/>
  </xdr:twoCellAnchor>
  <xdr:twoCellAnchor editAs="oneCell">
    <xdr:from>
      <xdr:col>14</xdr:col>
      <xdr:colOff>56867</xdr:colOff>
      <xdr:row>15</xdr:row>
      <xdr:rowOff>99516</xdr:rowOff>
    </xdr:from>
    <xdr:to>
      <xdr:col>14</xdr:col>
      <xdr:colOff>851892</xdr:colOff>
      <xdr:row>15</xdr:row>
      <xdr:rowOff>1506941</xdr:rowOff>
    </xdr:to>
    <xdr:pic>
      <xdr:nvPicPr>
        <xdr:cNvPr id="14" name="Obraz 13" descr="10.jpg"/>
        <xdr:cNvPicPr>
          <a:picLocks noChangeAspect="1"/>
        </xdr:cNvPicPr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14244852" y="25077762"/>
          <a:ext cx="795025" cy="140742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803128</xdr:colOff>
      <xdr:row>17</xdr:row>
      <xdr:rowOff>1450075</xdr:rowOff>
    </xdr:to>
    <xdr:pic>
      <xdr:nvPicPr>
        <xdr:cNvPr id="16" name="Obraz 15" descr="11.jp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14187985" y="41710970"/>
          <a:ext cx="803128" cy="1450075"/>
        </a:xfrm>
        <a:prstGeom prst="rect">
          <a:avLst/>
        </a:prstGeom>
      </xdr:spPr>
    </xdr:pic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828369</xdr:colOff>
      <xdr:row>16</xdr:row>
      <xdr:rowOff>1475703</xdr:rowOff>
    </xdr:to>
    <xdr:pic>
      <xdr:nvPicPr>
        <xdr:cNvPr id="17" name="Obraz 16" descr="12.jpg"/>
        <xdr:cNvPicPr>
          <a:picLocks noChangeAspect="1"/>
        </xdr:cNvPicPr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14180176" y="30962959"/>
          <a:ext cx="828369" cy="14757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3">
    <tabColor rgb="FFFF0000"/>
  </sheetPr>
  <dimension ref="A1:AY47"/>
  <sheetViews>
    <sheetView tabSelected="1" view="pageBreakPreview" zoomScale="71" zoomScaleNormal="66" zoomScaleSheetLayoutView="71" workbookViewId="0">
      <pane ySplit="4" topLeftCell="A5" activePane="bottomLeft" state="frozenSplit"/>
      <selection activeCell="K42" sqref="K42"/>
      <selection pane="bottomLeft" activeCell="A15" sqref="A15:A25"/>
    </sheetView>
  </sheetViews>
  <sheetFormatPr defaultColWidth="0" defaultRowHeight="0" customHeight="1" zeroHeight="1" x14ac:dyDescent="0.25"/>
  <cols>
    <col min="1" max="1" width="5.5546875" style="4" customWidth="1"/>
    <col min="2" max="2" width="17.33203125" style="5" customWidth="1"/>
    <col min="3" max="3" width="33" style="4" customWidth="1"/>
    <col min="4" max="5" width="9.33203125" style="4" customWidth="1"/>
    <col min="6" max="6" width="21.88671875" style="4" customWidth="1"/>
    <col min="7" max="7" width="12.44140625" style="5" customWidth="1"/>
    <col min="8" max="8" width="45.6640625" style="4" customWidth="1"/>
    <col min="9" max="12" width="7.109375" style="4" customWidth="1"/>
    <col min="13" max="13" width="7" style="4" customWidth="1"/>
    <col min="14" max="15" width="23.5546875" style="4" customWidth="1"/>
    <col min="16" max="16" width="17.5546875" style="7" customWidth="1"/>
    <col min="17" max="17" width="10.88671875" style="1" hidden="1" customWidth="1"/>
    <col min="18" max="39" width="0" style="1" hidden="1" customWidth="1"/>
    <col min="40" max="40" width="10.88671875" style="1" hidden="1" customWidth="1"/>
    <col min="41" max="42" width="0" style="1" hidden="1" customWidth="1"/>
    <col min="43" max="44" width="10.88671875" style="1" hidden="1" customWidth="1"/>
    <col min="45" max="45" width="0" style="1" hidden="1" customWidth="1"/>
    <col min="46" max="51" width="10.88671875" style="1" hidden="1" customWidth="1"/>
    <col min="52" max="16384" width="0" style="1" hidden="1"/>
  </cols>
  <sheetData>
    <row r="1" spans="1:19" ht="24.75" customHeight="1" x14ac:dyDescent="0.3">
      <c r="E1" s="36" t="s">
        <v>21</v>
      </c>
      <c r="H1" s="1"/>
      <c r="K1" s="36" t="s">
        <v>22</v>
      </c>
      <c r="N1" s="1"/>
      <c r="O1" s="1"/>
    </row>
    <row r="2" spans="1:19" ht="27" customHeight="1" thickBot="1" x14ac:dyDescent="0.3">
      <c r="H2" s="6"/>
    </row>
    <row r="3" spans="1:19" s="38" customFormat="1" ht="121.5" customHeight="1" x14ac:dyDescent="0.25">
      <c r="A3" s="73" t="s">
        <v>4</v>
      </c>
      <c r="B3" s="75" t="s">
        <v>15</v>
      </c>
      <c r="C3" s="77" t="s">
        <v>11</v>
      </c>
      <c r="D3" s="75" t="s">
        <v>10</v>
      </c>
      <c r="E3" s="75" t="s">
        <v>7</v>
      </c>
      <c r="F3" s="75" t="s">
        <v>0</v>
      </c>
      <c r="G3" s="75" t="s">
        <v>1</v>
      </c>
      <c r="H3" s="79" t="s">
        <v>18</v>
      </c>
      <c r="I3" s="79" t="s">
        <v>16</v>
      </c>
      <c r="J3" s="79"/>
      <c r="K3" s="79" t="s">
        <v>6</v>
      </c>
      <c r="L3" s="79"/>
      <c r="M3" s="28" t="s">
        <v>19</v>
      </c>
      <c r="N3" s="63" t="s">
        <v>17</v>
      </c>
      <c r="O3" s="41"/>
      <c r="P3" s="81"/>
    </row>
    <row r="4" spans="1:19" s="38" customFormat="1" ht="29.25" customHeight="1" thickBot="1" x14ac:dyDescent="0.3">
      <c r="A4" s="74"/>
      <c r="B4" s="76"/>
      <c r="C4" s="78"/>
      <c r="D4" s="76"/>
      <c r="E4" s="76"/>
      <c r="F4" s="76"/>
      <c r="G4" s="76"/>
      <c r="H4" s="80"/>
      <c r="I4" s="8" t="s">
        <v>2</v>
      </c>
      <c r="J4" s="8" t="s">
        <v>3</v>
      </c>
      <c r="K4" s="8" t="s">
        <v>2</v>
      </c>
      <c r="L4" s="8" t="s">
        <v>3</v>
      </c>
      <c r="M4" s="9" t="s">
        <v>5</v>
      </c>
      <c r="N4" s="64"/>
      <c r="O4" s="41"/>
      <c r="P4" s="81"/>
      <c r="S4" s="39"/>
    </row>
    <row r="5" spans="1:19" s="3" customFormat="1" ht="30" customHeight="1" thickBot="1" x14ac:dyDescent="0.3">
      <c r="A5" s="65" t="s">
        <v>36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7"/>
      <c r="O5" s="44"/>
      <c r="P5" s="81"/>
      <c r="Q5" s="2"/>
      <c r="R5" s="2"/>
      <c r="S5" s="2"/>
    </row>
    <row r="6" spans="1:19" s="3" customFormat="1" ht="80.099999999999994" customHeight="1" x14ac:dyDescent="0.25">
      <c r="A6" s="35">
        <v>1</v>
      </c>
      <c r="B6" s="31" t="s">
        <v>24</v>
      </c>
      <c r="C6" s="10" t="s">
        <v>43</v>
      </c>
      <c r="D6" s="11" t="s">
        <v>14</v>
      </c>
      <c r="E6" s="32" t="s">
        <v>73</v>
      </c>
      <c r="F6" s="11" t="s">
        <v>9</v>
      </c>
      <c r="G6" s="32" t="s">
        <v>12</v>
      </c>
      <c r="H6" s="10" t="s">
        <v>54</v>
      </c>
      <c r="I6" s="12">
        <v>1200</v>
      </c>
      <c r="J6" s="12">
        <v>2000</v>
      </c>
      <c r="K6" s="33"/>
      <c r="L6" s="33"/>
      <c r="M6" s="34">
        <v>1</v>
      </c>
      <c r="N6" s="34"/>
      <c r="O6" s="45"/>
      <c r="P6" s="81"/>
      <c r="Q6" s="2"/>
      <c r="R6" s="2"/>
      <c r="S6" s="2"/>
    </row>
    <row r="7" spans="1:19" s="3" customFormat="1" ht="84" customHeight="1" x14ac:dyDescent="0.25">
      <c r="A7" s="14">
        <f>A6+1</f>
        <v>2</v>
      </c>
      <c r="B7" s="29" t="s">
        <v>40</v>
      </c>
      <c r="C7" s="37" t="s">
        <v>30</v>
      </c>
      <c r="D7" s="11" t="s">
        <v>23</v>
      </c>
      <c r="E7" s="32" t="s">
        <v>74</v>
      </c>
      <c r="F7" s="37" t="s">
        <v>30</v>
      </c>
      <c r="G7" s="37" t="s">
        <v>30</v>
      </c>
      <c r="H7" s="37" t="s">
        <v>30</v>
      </c>
      <c r="I7" s="37" t="s">
        <v>30</v>
      </c>
      <c r="J7" s="37" t="s">
        <v>30</v>
      </c>
      <c r="K7" s="37" t="s">
        <v>30</v>
      </c>
      <c r="L7" s="37" t="s">
        <v>30</v>
      </c>
      <c r="M7" s="37" t="s">
        <v>30</v>
      </c>
      <c r="N7" s="30" t="s">
        <v>42</v>
      </c>
      <c r="O7" s="46"/>
      <c r="P7" s="62"/>
      <c r="Q7" s="2"/>
      <c r="R7" s="2"/>
      <c r="S7" s="2"/>
    </row>
    <row r="8" spans="1:19" s="3" customFormat="1" ht="120" customHeight="1" x14ac:dyDescent="0.25">
      <c r="A8" s="14">
        <f t="shared" ref="A8:A25" si="0">A7+1</f>
        <v>3</v>
      </c>
      <c r="B8" s="29" t="s">
        <v>81</v>
      </c>
      <c r="C8" s="10" t="s">
        <v>44</v>
      </c>
      <c r="D8" s="11" t="s">
        <v>14</v>
      </c>
      <c r="E8" s="11" t="s">
        <v>37</v>
      </c>
      <c r="F8" s="11" t="s">
        <v>38</v>
      </c>
      <c r="G8" s="11" t="s">
        <v>12</v>
      </c>
      <c r="H8" s="10" t="s">
        <v>53</v>
      </c>
      <c r="I8" s="12">
        <v>1200</v>
      </c>
      <c r="J8" s="12">
        <v>2000</v>
      </c>
      <c r="K8" s="12"/>
      <c r="L8" s="12"/>
      <c r="M8" s="15">
        <v>1</v>
      </c>
      <c r="N8" s="15"/>
      <c r="O8" s="45"/>
      <c r="P8" s="62"/>
      <c r="Q8" s="2"/>
      <c r="R8" s="2"/>
      <c r="S8" s="2"/>
    </row>
    <row r="9" spans="1:19" s="3" customFormat="1" ht="119.25" customHeight="1" x14ac:dyDescent="0.25">
      <c r="A9" s="14">
        <f t="shared" si="0"/>
        <v>4</v>
      </c>
      <c r="B9" s="29" t="s">
        <v>82</v>
      </c>
      <c r="C9" s="10" t="s">
        <v>45</v>
      </c>
      <c r="D9" s="11" t="s">
        <v>13</v>
      </c>
      <c r="E9" s="11" t="s">
        <v>74</v>
      </c>
      <c r="F9" s="11" t="s">
        <v>9</v>
      </c>
      <c r="G9" s="11" t="s">
        <v>41</v>
      </c>
      <c r="H9" s="10" t="s">
        <v>52</v>
      </c>
      <c r="I9" s="12">
        <v>800</v>
      </c>
      <c r="J9" s="12">
        <v>2000</v>
      </c>
      <c r="K9" s="12"/>
      <c r="L9" s="12"/>
      <c r="M9" s="15">
        <v>1</v>
      </c>
      <c r="N9" s="15"/>
      <c r="O9" s="45"/>
      <c r="P9" s="81"/>
      <c r="Q9" s="2"/>
      <c r="R9" s="2"/>
      <c r="S9" s="2"/>
    </row>
    <row r="10" spans="1:19" s="3" customFormat="1" ht="118.8" customHeight="1" x14ac:dyDescent="0.25">
      <c r="A10" s="14">
        <f t="shared" si="0"/>
        <v>5</v>
      </c>
      <c r="B10" s="29" t="s">
        <v>83</v>
      </c>
      <c r="C10" s="10" t="s">
        <v>46</v>
      </c>
      <c r="D10" s="11" t="s">
        <v>13</v>
      </c>
      <c r="E10" s="11" t="s">
        <v>74</v>
      </c>
      <c r="F10" s="11" t="s">
        <v>9</v>
      </c>
      <c r="G10" s="11" t="s">
        <v>12</v>
      </c>
      <c r="H10" s="10" t="s">
        <v>52</v>
      </c>
      <c r="I10" s="12">
        <v>800</v>
      </c>
      <c r="J10" s="12">
        <v>2000</v>
      </c>
      <c r="K10" s="12"/>
      <c r="L10" s="12"/>
      <c r="M10" s="15">
        <v>1</v>
      </c>
      <c r="N10" s="15"/>
      <c r="O10" s="46" t="s">
        <v>146</v>
      </c>
      <c r="P10" s="81"/>
      <c r="Q10" s="2"/>
      <c r="R10" s="2"/>
      <c r="S10" s="2"/>
    </row>
    <row r="11" spans="1:19" s="3" customFormat="1" ht="119.25" customHeight="1" x14ac:dyDescent="0.25">
      <c r="A11" s="14">
        <f t="shared" si="0"/>
        <v>6</v>
      </c>
      <c r="B11" s="29" t="s">
        <v>84</v>
      </c>
      <c r="C11" s="10" t="s">
        <v>48</v>
      </c>
      <c r="D11" s="11" t="s">
        <v>14</v>
      </c>
      <c r="E11" s="11" t="s">
        <v>25</v>
      </c>
      <c r="F11" s="11" t="s">
        <v>9</v>
      </c>
      <c r="G11" s="11" t="s">
        <v>47</v>
      </c>
      <c r="H11" s="40" t="s">
        <v>51</v>
      </c>
      <c r="I11" s="12">
        <v>1800</v>
      </c>
      <c r="J11" s="12">
        <v>2300</v>
      </c>
      <c r="K11" s="12"/>
      <c r="L11" s="12"/>
      <c r="M11" s="15">
        <v>1</v>
      </c>
      <c r="N11" s="15"/>
      <c r="O11" s="45"/>
      <c r="P11" s="25"/>
      <c r="Q11" s="2"/>
      <c r="R11" s="2"/>
      <c r="S11" s="2"/>
    </row>
    <row r="12" spans="1:19" s="3" customFormat="1" ht="89.25" customHeight="1" thickBot="1" x14ac:dyDescent="0.3">
      <c r="A12" s="14">
        <f t="shared" si="0"/>
        <v>7</v>
      </c>
      <c r="B12" s="29" t="s">
        <v>26</v>
      </c>
      <c r="C12" s="10" t="s">
        <v>49</v>
      </c>
      <c r="D12" s="13" t="s">
        <v>13</v>
      </c>
      <c r="E12" s="11" t="s">
        <v>25</v>
      </c>
      <c r="F12" s="11" t="s">
        <v>9</v>
      </c>
      <c r="G12" s="11" t="s">
        <v>47</v>
      </c>
      <c r="H12" s="10" t="s">
        <v>59</v>
      </c>
      <c r="I12" s="12">
        <v>1500</v>
      </c>
      <c r="J12" s="12">
        <v>2200</v>
      </c>
      <c r="K12" s="12"/>
      <c r="L12" s="12"/>
      <c r="M12" s="15">
        <v>1</v>
      </c>
      <c r="N12" s="30" t="s">
        <v>70</v>
      </c>
      <c r="O12" s="46"/>
      <c r="P12" s="25"/>
      <c r="Q12" s="2"/>
      <c r="R12" s="2"/>
      <c r="S12" s="2"/>
    </row>
    <row r="13" spans="1:19" s="3" customFormat="1" ht="89.25" customHeight="1" thickBot="1" x14ac:dyDescent="0.3">
      <c r="A13" s="14">
        <f t="shared" si="0"/>
        <v>8</v>
      </c>
      <c r="B13" s="29" t="s">
        <v>27</v>
      </c>
      <c r="C13" s="10" t="s">
        <v>55</v>
      </c>
      <c r="D13" s="11" t="s">
        <v>14</v>
      </c>
      <c r="E13" s="13" t="s">
        <v>79</v>
      </c>
      <c r="F13" s="11" t="s">
        <v>9</v>
      </c>
      <c r="G13" s="11" t="s">
        <v>41</v>
      </c>
      <c r="H13" s="10" t="s">
        <v>39</v>
      </c>
      <c r="I13" s="12">
        <v>800</v>
      </c>
      <c r="J13" s="12">
        <v>2000</v>
      </c>
      <c r="K13" s="12"/>
      <c r="L13" s="12"/>
      <c r="M13" s="15">
        <v>1</v>
      </c>
      <c r="N13" s="30" t="s">
        <v>80</v>
      </c>
      <c r="O13" s="46"/>
      <c r="P13" s="25"/>
      <c r="Q13" s="2"/>
      <c r="R13" s="2"/>
      <c r="S13" s="2"/>
    </row>
    <row r="14" spans="1:19" s="3" customFormat="1" ht="89.25" customHeight="1" x14ac:dyDescent="0.25">
      <c r="A14" s="14">
        <f t="shared" si="0"/>
        <v>9</v>
      </c>
      <c r="B14" s="29" t="s">
        <v>28</v>
      </c>
      <c r="C14" s="10" t="s">
        <v>43</v>
      </c>
      <c r="D14" s="11" t="s">
        <v>14</v>
      </c>
      <c r="E14" s="11" t="s">
        <v>56</v>
      </c>
      <c r="F14" s="11" t="s">
        <v>9</v>
      </c>
      <c r="G14" s="11" t="s">
        <v>12</v>
      </c>
      <c r="H14" s="10" t="s">
        <v>57</v>
      </c>
      <c r="I14" s="12">
        <v>1600</v>
      </c>
      <c r="J14" s="12">
        <v>2500</v>
      </c>
      <c r="K14" s="12"/>
      <c r="L14" s="12"/>
      <c r="M14" s="15">
        <v>1</v>
      </c>
      <c r="N14" s="15" t="s">
        <v>72</v>
      </c>
      <c r="O14" s="45"/>
      <c r="P14" s="25"/>
      <c r="Q14" s="2"/>
      <c r="R14" s="2"/>
      <c r="S14" s="2"/>
    </row>
    <row r="15" spans="1:19" s="3" customFormat="1" ht="102.75" customHeight="1" thickBot="1" x14ac:dyDescent="0.3">
      <c r="A15" s="14">
        <f t="shared" si="0"/>
        <v>10</v>
      </c>
      <c r="B15" s="29" t="s">
        <v>29</v>
      </c>
      <c r="C15" s="10" t="s">
        <v>43</v>
      </c>
      <c r="D15" s="11" t="s">
        <v>14</v>
      </c>
      <c r="E15" s="13" t="s">
        <v>78</v>
      </c>
      <c r="F15" s="11" t="s">
        <v>9</v>
      </c>
      <c r="G15" s="11" t="s">
        <v>41</v>
      </c>
      <c r="H15" s="10" t="s">
        <v>53</v>
      </c>
      <c r="I15" s="12">
        <v>1600</v>
      </c>
      <c r="J15" s="12">
        <v>2600</v>
      </c>
      <c r="K15" s="12"/>
      <c r="L15" s="12"/>
      <c r="M15" s="15">
        <v>1</v>
      </c>
      <c r="N15" s="30" t="s">
        <v>77</v>
      </c>
      <c r="O15" s="45"/>
      <c r="P15" s="25"/>
      <c r="Q15" s="2"/>
      <c r="R15" s="2"/>
      <c r="S15" s="2"/>
    </row>
    <row r="16" spans="1:19" s="3" customFormat="1" ht="119.25" customHeight="1" thickBot="1" x14ac:dyDescent="0.3">
      <c r="A16" s="14">
        <f t="shared" si="0"/>
        <v>11</v>
      </c>
      <c r="B16" s="29" t="s">
        <v>85</v>
      </c>
      <c r="C16" s="10" t="s">
        <v>44</v>
      </c>
      <c r="D16" s="11" t="s">
        <v>14</v>
      </c>
      <c r="E16" s="13" t="s">
        <v>75</v>
      </c>
      <c r="F16" s="11" t="s">
        <v>9</v>
      </c>
      <c r="G16" s="11" t="s">
        <v>12</v>
      </c>
      <c r="H16" s="10" t="s">
        <v>54</v>
      </c>
      <c r="I16" s="12">
        <v>1500</v>
      </c>
      <c r="J16" s="12">
        <v>2400</v>
      </c>
      <c r="K16" s="12"/>
      <c r="L16" s="12"/>
      <c r="M16" s="15">
        <v>1</v>
      </c>
      <c r="N16" s="15" t="s">
        <v>76</v>
      </c>
      <c r="O16" s="45"/>
      <c r="P16" s="25"/>
      <c r="Q16" s="2"/>
      <c r="R16" s="2"/>
      <c r="S16" s="2"/>
    </row>
    <row r="17" spans="1:19" s="3" customFormat="1" ht="119.25" customHeight="1" x14ac:dyDescent="0.25">
      <c r="A17" s="14">
        <f t="shared" si="0"/>
        <v>12</v>
      </c>
      <c r="B17" s="29" t="s">
        <v>86</v>
      </c>
      <c r="C17" s="10" t="s">
        <v>60</v>
      </c>
      <c r="D17" s="11" t="s">
        <v>14</v>
      </c>
      <c r="E17" s="11" t="s">
        <v>25</v>
      </c>
      <c r="F17" s="11" t="s">
        <v>9</v>
      </c>
      <c r="G17" s="11" t="s">
        <v>12</v>
      </c>
      <c r="H17" s="40" t="s">
        <v>61</v>
      </c>
      <c r="I17" s="12">
        <v>900</v>
      </c>
      <c r="J17" s="12">
        <v>2000</v>
      </c>
      <c r="K17" s="12"/>
      <c r="L17" s="12"/>
      <c r="M17" s="15">
        <v>1</v>
      </c>
      <c r="N17" s="30" t="s">
        <v>71</v>
      </c>
      <c r="O17" s="46"/>
      <c r="P17" s="25"/>
      <c r="Q17" s="2"/>
      <c r="R17" s="2"/>
      <c r="S17" s="2"/>
    </row>
    <row r="18" spans="1:19" s="3" customFormat="1" ht="119.25" customHeight="1" x14ac:dyDescent="0.25">
      <c r="A18" s="14">
        <f t="shared" si="0"/>
        <v>13</v>
      </c>
      <c r="B18" s="29" t="s">
        <v>87</v>
      </c>
      <c r="C18" s="10" t="s">
        <v>60</v>
      </c>
      <c r="D18" s="11" t="s">
        <v>14</v>
      </c>
      <c r="E18" s="11" t="s">
        <v>25</v>
      </c>
      <c r="F18" s="11" t="s">
        <v>9</v>
      </c>
      <c r="G18" s="11" t="s">
        <v>12</v>
      </c>
      <c r="H18" s="40" t="s">
        <v>61</v>
      </c>
      <c r="I18" s="12">
        <v>900</v>
      </c>
      <c r="J18" s="12">
        <v>2000</v>
      </c>
      <c r="K18" s="12"/>
      <c r="L18" s="12"/>
      <c r="M18" s="15">
        <v>1</v>
      </c>
      <c r="N18" s="30" t="s">
        <v>71</v>
      </c>
      <c r="O18" s="46"/>
      <c r="P18" s="25"/>
      <c r="Q18" s="2"/>
      <c r="R18" s="2"/>
      <c r="S18" s="2"/>
    </row>
    <row r="19" spans="1:19" s="3" customFormat="1" ht="119.25" customHeight="1" x14ac:dyDescent="0.25">
      <c r="A19" s="14">
        <f t="shared" si="0"/>
        <v>14</v>
      </c>
      <c r="B19" s="29" t="s">
        <v>31</v>
      </c>
      <c r="C19" s="10" t="s">
        <v>62</v>
      </c>
      <c r="D19" s="11" t="s">
        <v>23</v>
      </c>
      <c r="E19" s="11" t="s">
        <v>74</v>
      </c>
      <c r="F19" s="11" t="s">
        <v>9</v>
      </c>
      <c r="G19" s="11" t="s">
        <v>41</v>
      </c>
      <c r="H19" s="10" t="s">
        <v>52</v>
      </c>
      <c r="I19" s="12">
        <v>900</v>
      </c>
      <c r="J19" s="12">
        <v>2000</v>
      </c>
      <c r="K19" s="12"/>
      <c r="L19" s="12"/>
      <c r="M19" s="15">
        <v>1</v>
      </c>
      <c r="N19" s="30" t="s">
        <v>88</v>
      </c>
      <c r="O19" s="46"/>
      <c r="P19" s="25"/>
      <c r="Q19" s="2"/>
      <c r="R19" s="2"/>
      <c r="S19" s="2"/>
    </row>
    <row r="20" spans="1:19" s="3" customFormat="1" ht="119.25" customHeight="1" x14ac:dyDescent="0.25">
      <c r="A20" s="14">
        <f t="shared" si="0"/>
        <v>15</v>
      </c>
      <c r="B20" s="29" t="s">
        <v>32</v>
      </c>
      <c r="C20" s="10" t="s">
        <v>62</v>
      </c>
      <c r="D20" s="11" t="s">
        <v>23</v>
      </c>
      <c r="E20" s="11" t="s">
        <v>74</v>
      </c>
      <c r="F20" s="11" t="s">
        <v>9</v>
      </c>
      <c r="G20" s="11" t="s">
        <v>41</v>
      </c>
      <c r="H20" s="10" t="s">
        <v>50</v>
      </c>
      <c r="I20" s="12">
        <v>900</v>
      </c>
      <c r="J20" s="12">
        <v>2000</v>
      </c>
      <c r="K20" s="12"/>
      <c r="L20" s="12"/>
      <c r="M20" s="15">
        <v>1</v>
      </c>
      <c r="N20" s="30" t="s">
        <v>63</v>
      </c>
      <c r="O20" s="46"/>
      <c r="P20" s="25"/>
      <c r="Q20" s="2"/>
      <c r="R20" s="2"/>
      <c r="S20" s="2"/>
    </row>
    <row r="21" spans="1:19" s="3" customFormat="1" ht="119.25" customHeight="1" x14ac:dyDescent="0.25">
      <c r="A21" s="14">
        <f t="shared" si="0"/>
        <v>16</v>
      </c>
      <c r="B21" s="29" t="s">
        <v>33</v>
      </c>
      <c r="C21" s="10" t="s">
        <v>89</v>
      </c>
      <c r="D21" s="11" t="s">
        <v>23</v>
      </c>
      <c r="E21" s="11" t="s">
        <v>74</v>
      </c>
      <c r="F21" s="11" t="s">
        <v>9</v>
      </c>
      <c r="G21" s="11" t="s">
        <v>12</v>
      </c>
      <c r="H21" s="10" t="s">
        <v>52</v>
      </c>
      <c r="I21" s="12">
        <v>900</v>
      </c>
      <c r="J21" s="12">
        <v>1400</v>
      </c>
      <c r="K21" s="12"/>
      <c r="L21" s="12"/>
      <c r="M21" s="15">
        <v>6</v>
      </c>
      <c r="N21" s="30" t="s">
        <v>64</v>
      </c>
      <c r="O21" s="46"/>
      <c r="P21" s="25"/>
      <c r="Q21" s="2"/>
      <c r="R21" s="2"/>
      <c r="S21" s="2"/>
    </row>
    <row r="22" spans="1:19" s="3" customFormat="1" ht="119.25" customHeight="1" x14ac:dyDescent="0.25">
      <c r="A22" s="14">
        <f t="shared" si="0"/>
        <v>17</v>
      </c>
      <c r="B22" s="29" t="s">
        <v>34</v>
      </c>
      <c r="C22" s="10" t="s">
        <v>65</v>
      </c>
      <c r="D22" s="11" t="s">
        <v>23</v>
      </c>
      <c r="E22" s="11" t="s">
        <v>74</v>
      </c>
      <c r="F22" s="11" t="s">
        <v>9</v>
      </c>
      <c r="G22" s="11" t="s">
        <v>12</v>
      </c>
      <c r="H22" s="10" t="s">
        <v>52</v>
      </c>
      <c r="I22" s="12">
        <v>900</v>
      </c>
      <c r="J22" s="12">
        <v>1400</v>
      </c>
      <c r="K22" s="12"/>
      <c r="L22" s="12"/>
      <c r="M22" s="15">
        <v>2</v>
      </c>
      <c r="N22" s="30" t="s">
        <v>66</v>
      </c>
      <c r="O22" s="46"/>
      <c r="P22" s="25"/>
      <c r="Q22" s="2"/>
      <c r="R22" s="2"/>
      <c r="S22" s="2"/>
    </row>
    <row r="23" spans="1:19" s="3" customFormat="1" ht="119.25" customHeight="1" x14ac:dyDescent="0.25">
      <c r="A23" s="14">
        <f t="shared" si="0"/>
        <v>18</v>
      </c>
      <c r="B23" s="29" t="s">
        <v>35</v>
      </c>
      <c r="C23" s="10" t="s">
        <v>67</v>
      </c>
      <c r="D23" s="11" t="s">
        <v>23</v>
      </c>
      <c r="E23" s="11" t="s">
        <v>74</v>
      </c>
      <c r="F23" s="11" t="s">
        <v>9</v>
      </c>
      <c r="G23" s="11" t="s">
        <v>12</v>
      </c>
      <c r="H23" s="10" t="s">
        <v>52</v>
      </c>
      <c r="I23" s="10">
        <v>900</v>
      </c>
      <c r="J23" s="12">
        <v>1400</v>
      </c>
      <c r="K23" s="12"/>
      <c r="L23" s="12"/>
      <c r="M23" s="15">
        <v>1</v>
      </c>
      <c r="N23" s="30" t="s">
        <v>68</v>
      </c>
      <c r="O23" s="46"/>
      <c r="P23" s="25"/>
      <c r="Q23" s="2"/>
      <c r="R23" s="2"/>
      <c r="S23" s="2"/>
    </row>
    <row r="24" spans="1:19" s="3" customFormat="1" ht="119.25" customHeight="1" x14ac:dyDescent="0.25">
      <c r="A24" s="14">
        <f t="shared" si="0"/>
        <v>19</v>
      </c>
      <c r="B24" s="29" t="s">
        <v>90</v>
      </c>
      <c r="C24" s="10" t="s">
        <v>91</v>
      </c>
      <c r="D24" s="11" t="s">
        <v>23</v>
      </c>
      <c r="E24" s="11" t="s">
        <v>74</v>
      </c>
      <c r="F24" s="11" t="s">
        <v>9</v>
      </c>
      <c r="G24" s="11" t="s">
        <v>12</v>
      </c>
      <c r="H24" s="10" t="s">
        <v>58</v>
      </c>
      <c r="I24" s="12">
        <v>1600</v>
      </c>
      <c r="J24" s="12">
        <v>2000</v>
      </c>
      <c r="K24" s="12"/>
      <c r="L24" s="12"/>
      <c r="M24" s="15">
        <v>1</v>
      </c>
      <c r="N24" s="30"/>
      <c r="O24" s="46"/>
      <c r="P24" s="25"/>
      <c r="Q24" s="2"/>
      <c r="R24" s="2"/>
      <c r="S24" s="2"/>
    </row>
    <row r="25" spans="1:19" s="3" customFormat="1" ht="119.25" customHeight="1" x14ac:dyDescent="0.25">
      <c r="A25" s="14">
        <f t="shared" si="0"/>
        <v>20</v>
      </c>
      <c r="B25" s="29" t="s">
        <v>142</v>
      </c>
      <c r="C25" s="10" t="s">
        <v>143</v>
      </c>
      <c r="D25" s="11" t="s">
        <v>2</v>
      </c>
      <c r="E25" s="11" t="s">
        <v>144</v>
      </c>
      <c r="F25" s="37" t="s">
        <v>30</v>
      </c>
      <c r="G25" s="37" t="s">
        <v>30</v>
      </c>
      <c r="H25" s="37" t="s">
        <v>30</v>
      </c>
      <c r="I25" s="37" t="s">
        <v>30</v>
      </c>
      <c r="J25" s="37" t="s">
        <v>30</v>
      </c>
      <c r="K25" s="37" t="s">
        <v>30</v>
      </c>
      <c r="L25" s="37" t="s">
        <v>30</v>
      </c>
      <c r="M25" s="37" t="s">
        <v>30</v>
      </c>
      <c r="N25" s="30" t="s">
        <v>145</v>
      </c>
      <c r="O25" s="46"/>
      <c r="P25" s="25"/>
      <c r="Q25" s="2"/>
      <c r="R25" s="2"/>
      <c r="S25" s="2"/>
    </row>
    <row r="29" spans="1:19" s="19" customFormat="1" ht="30" customHeight="1" thickBot="1" x14ac:dyDescent="0.3">
      <c r="A29" s="70" t="s">
        <v>8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2"/>
      <c r="M29" s="16">
        <f>SUM(M6:M25)</f>
        <v>24</v>
      </c>
      <c r="N29" s="16"/>
      <c r="O29" s="44"/>
      <c r="P29" s="26"/>
      <c r="Q29" s="20"/>
      <c r="R29" s="20"/>
      <c r="S29" s="20"/>
    </row>
    <row r="30" spans="1:19" s="17" customFormat="1" ht="30" customHeight="1" x14ac:dyDescent="0.3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42"/>
      <c r="P30" s="27"/>
      <c r="Q30" s="18"/>
      <c r="R30" s="18"/>
      <c r="S30" s="18"/>
    </row>
    <row r="31" spans="1:19" s="21" customFormat="1" ht="27" customHeight="1" x14ac:dyDescent="0.35">
      <c r="A31" s="69" t="s">
        <v>20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43"/>
      <c r="P31" s="22"/>
    </row>
    <row r="32" spans="1:19" s="21" customFormat="1" ht="56.25" customHeight="1" x14ac:dyDescent="0.35">
      <c r="A32" s="69" t="s">
        <v>69</v>
      </c>
      <c r="B32" s="69"/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43"/>
      <c r="P32" s="22"/>
    </row>
    <row r="33" spans="1:16" ht="33.75" customHeight="1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 ht="33.75" customHeight="1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</row>
    <row r="35" spans="1:16" ht="33.75" customHeight="1" x14ac:dyDescent="0.25">
      <c r="A35" s="24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1:16" ht="33.75" customHeight="1" x14ac:dyDescent="0.25">
      <c r="A36" s="24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</row>
    <row r="37" spans="1:16" ht="15" x14ac:dyDescent="0.25"/>
    <row r="38" spans="1:16" ht="15" x14ac:dyDescent="0.25"/>
    <row r="39" spans="1:16" ht="15" x14ac:dyDescent="0.25"/>
    <row r="40" spans="1:16" ht="15" x14ac:dyDescent="0.25"/>
    <row r="41" spans="1:16" ht="15" x14ac:dyDescent="0.25"/>
    <row r="42" spans="1:16" ht="15" x14ac:dyDescent="0.25"/>
    <row r="43" spans="1:16" ht="15" x14ac:dyDescent="0.25"/>
    <row r="44" spans="1:16" ht="15" x14ac:dyDescent="0.25"/>
    <row r="45" spans="1:16" ht="15" x14ac:dyDescent="0.25"/>
    <row r="46" spans="1:16" ht="15" x14ac:dyDescent="0.25"/>
    <row r="47" spans="1:16" ht="15" x14ac:dyDescent="0.25"/>
  </sheetData>
  <mergeCells count="19">
    <mergeCell ref="P5:P6"/>
    <mergeCell ref="P9:P10"/>
    <mergeCell ref="P3:P4"/>
    <mergeCell ref="N3:N4"/>
    <mergeCell ref="A5:N5"/>
    <mergeCell ref="A30:N30"/>
    <mergeCell ref="A32:N32"/>
    <mergeCell ref="A31:N31"/>
    <mergeCell ref="A29:L29"/>
    <mergeCell ref="A3:A4"/>
    <mergeCell ref="B3:B4"/>
    <mergeCell ref="C3:C4"/>
    <mergeCell ref="D3:D4"/>
    <mergeCell ref="E3:E4"/>
    <mergeCell ref="F3:F4"/>
    <mergeCell ref="G3:G4"/>
    <mergeCell ref="H3:H4"/>
    <mergeCell ref="I3:J3"/>
    <mergeCell ref="K3:L3"/>
  </mergeCells>
  <phoneticPr fontId="0" type="noConversion"/>
  <printOptions horizontalCentered="1"/>
  <pageMargins left="0.19685039370078741" right="0.19685039370078741" top="0.98425196850393704" bottom="0.31496062992125984" header="0.31496062992125984" footer="0.31496062992125984"/>
  <pageSetup paperSize="9" scale="60" orientation="landscape" r:id="rId1"/>
  <headerFooter alignWithMargins="0">
    <oddFooter>&amp;CStrona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F24"/>
  <sheetViews>
    <sheetView workbookViewId="0">
      <selection activeCell="C35" sqref="C35"/>
    </sheetView>
  </sheetViews>
  <sheetFormatPr defaultRowHeight="13.2" x14ac:dyDescent="0.25"/>
  <cols>
    <col min="2" max="2" width="5.6640625" customWidth="1"/>
    <col min="3" max="3" width="31.44140625" customWidth="1"/>
    <col min="5" max="5" width="42.88671875" customWidth="1"/>
  </cols>
  <sheetData>
    <row r="4" spans="2:6" ht="39.75" customHeight="1" x14ac:dyDescent="0.25">
      <c r="B4" s="47" t="s">
        <v>4</v>
      </c>
      <c r="C4" s="47" t="s">
        <v>92</v>
      </c>
      <c r="D4" s="47" t="s">
        <v>93</v>
      </c>
      <c r="E4" s="47" t="s">
        <v>94</v>
      </c>
      <c r="F4" s="48" t="s">
        <v>95</v>
      </c>
    </row>
    <row r="5" spans="2:6" x14ac:dyDescent="0.25">
      <c r="B5" s="82" t="s">
        <v>96</v>
      </c>
      <c r="C5" s="82"/>
      <c r="D5" s="82"/>
      <c r="E5" s="82"/>
      <c r="F5" s="82"/>
    </row>
    <row r="6" spans="2:6" x14ac:dyDescent="0.25">
      <c r="B6" s="49" t="s">
        <v>97</v>
      </c>
      <c r="C6" s="49" t="s">
        <v>98</v>
      </c>
      <c r="D6" s="50">
        <v>1</v>
      </c>
      <c r="E6" s="51" t="s">
        <v>99</v>
      </c>
      <c r="F6" s="50">
        <f>(81+202)*2</f>
        <v>566</v>
      </c>
    </row>
    <row r="7" spans="2:6" x14ac:dyDescent="0.25">
      <c r="B7" s="49" t="s">
        <v>100</v>
      </c>
      <c r="C7" s="49" t="s">
        <v>101</v>
      </c>
      <c r="D7" s="50">
        <v>1</v>
      </c>
      <c r="E7" s="51" t="s">
        <v>99</v>
      </c>
      <c r="F7" s="50">
        <f>(81+202)*2</f>
        <v>566</v>
      </c>
    </row>
    <row r="8" spans="2:6" x14ac:dyDescent="0.25">
      <c r="B8" s="49" t="s">
        <v>102</v>
      </c>
      <c r="C8" s="49" t="s">
        <v>103</v>
      </c>
      <c r="D8" s="50">
        <v>1</v>
      </c>
      <c r="E8" s="51" t="s">
        <v>104</v>
      </c>
      <c r="F8" s="50">
        <f>148*2+262*3</f>
        <v>1082</v>
      </c>
    </row>
    <row r="9" spans="2:6" ht="26.4" x14ac:dyDescent="0.25">
      <c r="B9" s="49" t="s">
        <v>105</v>
      </c>
      <c r="C9" s="52" t="s">
        <v>106</v>
      </c>
      <c r="D9" s="53">
        <v>1</v>
      </c>
      <c r="E9" s="54" t="s">
        <v>104</v>
      </c>
      <c r="F9" s="47">
        <f>148*2+262*3</f>
        <v>1082</v>
      </c>
    </row>
    <row r="10" spans="2:6" x14ac:dyDescent="0.25">
      <c r="B10" s="49" t="s">
        <v>107</v>
      </c>
      <c r="C10" s="49" t="s">
        <v>108</v>
      </c>
      <c r="D10" s="50">
        <v>3</v>
      </c>
      <c r="E10" s="51" t="s">
        <v>109</v>
      </c>
      <c r="F10" s="50">
        <f>(180*2+320*3)*3</f>
        <v>3960</v>
      </c>
    </row>
    <row r="11" spans="2:6" x14ac:dyDescent="0.25">
      <c r="B11" s="49" t="s">
        <v>110</v>
      </c>
      <c r="C11" s="49" t="s">
        <v>111</v>
      </c>
      <c r="D11" s="50">
        <v>1</v>
      </c>
      <c r="E11" s="51" t="s">
        <v>112</v>
      </c>
      <c r="F11" s="50">
        <f>180*2+288*3</f>
        <v>1224</v>
      </c>
    </row>
    <row r="12" spans="2:6" x14ac:dyDescent="0.25">
      <c r="B12" s="49" t="s">
        <v>113</v>
      </c>
      <c r="C12" s="49" t="s">
        <v>114</v>
      </c>
      <c r="D12" s="50">
        <v>1</v>
      </c>
      <c r="E12" s="51" t="s">
        <v>115</v>
      </c>
      <c r="F12" s="50">
        <f>180*2+292*3</f>
        <v>1236</v>
      </c>
    </row>
    <row r="13" spans="2:6" x14ac:dyDescent="0.25">
      <c r="B13" s="49" t="s">
        <v>116</v>
      </c>
      <c r="C13" s="49" t="s">
        <v>117</v>
      </c>
      <c r="D13" s="50">
        <v>1</v>
      </c>
      <c r="E13" s="51" t="s">
        <v>118</v>
      </c>
      <c r="F13" s="50">
        <f>145*2+262*3</f>
        <v>1076</v>
      </c>
    </row>
    <row r="14" spans="2:6" x14ac:dyDescent="0.25">
      <c r="B14" s="82" t="s">
        <v>119</v>
      </c>
      <c r="C14" s="82"/>
      <c r="D14" s="82"/>
      <c r="E14" s="82"/>
      <c r="F14" s="82"/>
    </row>
    <row r="15" spans="2:6" x14ac:dyDescent="0.25">
      <c r="B15" s="55" t="s">
        <v>120</v>
      </c>
      <c r="C15" s="55" t="s">
        <v>121</v>
      </c>
      <c r="D15" s="47">
        <v>4</v>
      </c>
      <c r="E15" s="56" t="s">
        <v>122</v>
      </c>
      <c r="F15" s="47">
        <f>174*2+254*3+(129*2+258*3)*2+124*2+254*3</f>
        <v>4184</v>
      </c>
    </row>
    <row r="16" spans="2:6" x14ac:dyDescent="0.25">
      <c r="B16" s="55" t="s">
        <v>123</v>
      </c>
      <c r="C16" s="55" t="s">
        <v>124</v>
      </c>
      <c r="D16" s="47">
        <v>3</v>
      </c>
      <c r="E16" s="56" t="s">
        <v>125</v>
      </c>
      <c r="F16" s="47">
        <f>(136*2+278*3)*2+140*2+265*3</f>
        <v>3287</v>
      </c>
    </row>
    <row r="17" spans="2:6" x14ac:dyDescent="0.25">
      <c r="B17" s="82" t="s">
        <v>126</v>
      </c>
      <c r="C17" s="82"/>
      <c r="D17" s="82"/>
      <c r="E17" s="82"/>
      <c r="F17" s="82"/>
    </row>
    <row r="18" spans="2:6" x14ac:dyDescent="0.25">
      <c r="B18" s="49" t="s">
        <v>127</v>
      </c>
      <c r="C18" s="57" t="s">
        <v>128</v>
      </c>
      <c r="D18" s="50">
        <v>1</v>
      </c>
      <c r="E18" s="51" t="s">
        <v>129</v>
      </c>
      <c r="F18" s="50">
        <f>160*2+284*3</f>
        <v>1172</v>
      </c>
    </row>
    <row r="19" spans="2:6" x14ac:dyDescent="0.25">
      <c r="B19" s="49" t="s">
        <v>130</v>
      </c>
      <c r="C19" s="57" t="s">
        <v>131</v>
      </c>
      <c r="D19" s="50">
        <v>1</v>
      </c>
      <c r="E19" s="51" t="s">
        <v>132</v>
      </c>
      <c r="F19" s="50">
        <f>95*2+204*2</f>
        <v>598</v>
      </c>
    </row>
    <row r="20" spans="2:6" x14ac:dyDescent="0.25">
      <c r="B20" s="55" t="s">
        <v>133</v>
      </c>
      <c r="C20" s="55" t="s">
        <v>134</v>
      </c>
      <c r="D20" s="47">
        <v>2</v>
      </c>
      <c r="E20" s="56" t="s">
        <v>135</v>
      </c>
      <c r="F20" s="47">
        <f>135*2+243*3+137*2+247*3</f>
        <v>2014</v>
      </c>
    </row>
    <row r="21" spans="2:6" x14ac:dyDescent="0.25">
      <c r="B21" s="49" t="s">
        <v>136</v>
      </c>
      <c r="C21" s="57" t="s">
        <v>137</v>
      </c>
      <c r="D21" s="50">
        <v>1</v>
      </c>
      <c r="E21" s="51" t="s">
        <v>138</v>
      </c>
      <c r="F21" s="50">
        <f>137*2+247*3</f>
        <v>1015</v>
      </c>
    </row>
    <row r="22" spans="2:6" x14ac:dyDescent="0.25">
      <c r="B22" s="49" t="s">
        <v>139</v>
      </c>
      <c r="C22" s="57" t="s">
        <v>140</v>
      </c>
      <c r="D22" s="50">
        <v>2</v>
      </c>
      <c r="E22" s="51" t="s">
        <v>141</v>
      </c>
      <c r="F22" s="50">
        <f>(136*2)*2+278*3+277*3</f>
        <v>2209</v>
      </c>
    </row>
    <row r="23" spans="2:6" s="59" customFormat="1" ht="13.8" x14ac:dyDescent="0.25">
      <c r="C23" s="60" t="s">
        <v>2</v>
      </c>
      <c r="D23" s="61">
        <f>SUM(D18:D22,D15:D16,D6:D13)</f>
        <v>24</v>
      </c>
      <c r="E23" s="60" t="s">
        <v>2</v>
      </c>
      <c r="F23" s="61">
        <f>SUM(F18:F22,F15:F16,F6:F13)</f>
        <v>25271</v>
      </c>
    </row>
    <row r="24" spans="2:6" x14ac:dyDescent="0.25">
      <c r="F24" s="58"/>
    </row>
  </sheetData>
  <mergeCells count="3">
    <mergeCell ref="B5:F5"/>
    <mergeCell ref="B14:F14"/>
    <mergeCell ref="B17:F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Specyfikacja drzwi p.poż.</vt:lpstr>
      <vt:lpstr>Obmiar uszczelek</vt:lpstr>
      <vt:lpstr>Arkusz1</vt:lpstr>
    </vt:vector>
  </TitlesOfParts>
  <Company>ghfhg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BEM</dc:creator>
  <cp:lastModifiedBy>Krzysztof Dąbrowski</cp:lastModifiedBy>
  <cp:lastPrinted>2013-09-27T12:57:54Z</cp:lastPrinted>
  <dcterms:created xsi:type="dcterms:W3CDTF">2004-08-13T12:23:52Z</dcterms:created>
  <dcterms:modified xsi:type="dcterms:W3CDTF">2013-09-27T12:59:33Z</dcterms:modified>
</cp:coreProperties>
</file>