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75" yWindow="15" windowWidth="15360" windowHeight="5175" tabRatio="958"/>
  </bookViews>
  <sheets>
    <sheet name="Specyfikacja drzwi p.poż." sheetId="147" r:id="rId1"/>
    <sheet name="Obmiar uszczelek" sheetId="148" r:id="rId2"/>
    <sheet name="Arkusz1" sheetId="149" r:id="rId3"/>
  </sheets>
  <definedNames>
    <definedName name="_xlnm._FilterDatabase" localSheetId="0" hidden="1">'Specyfikacja drzwi p.poż.'!$A$3:$P$55</definedName>
  </definedNames>
  <calcPr calcId="145621"/>
</workbook>
</file>

<file path=xl/calcChain.xml><?xml version="1.0" encoding="utf-8"?>
<calcChain xmlns="http://schemas.openxmlformats.org/spreadsheetml/2006/main">
  <c r="D23" i="148" l="1"/>
  <c r="F22" i="148"/>
  <c r="F21" i="148"/>
  <c r="F20" i="148"/>
  <c r="F19" i="148"/>
  <c r="F18" i="148"/>
  <c r="F23" i="148" s="1"/>
  <c r="F16" i="148"/>
  <c r="F15" i="148"/>
  <c r="F13" i="148"/>
  <c r="F12" i="148"/>
  <c r="F11" i="148"/>
  <c r="F10" i="148"/>
  <c r="F9" i="148"/>
  <c r="F8" i="148"/>
  <c r="F7" i="148"/>
  <c r="F6" i="148"/>
  <c r="M55" i="147"/>
  <c r="A7" i="147"/>
  <c r="A8" i="147"/>
  <c r="A9" i="147"/>
  <c r="A10" i="147" s="1"/>
  <c r="A11" i="147" s="1"/>
  <c r="A12" i="147" s="1"/>
  <c r="A13" i="147" s="1"/>
  <c r="A15" i="147" s="1"/>
  <c r="A16" i="147" s="1"/>
  <c r="A17" i="147" s="1"/>
  <c r="A18" i="147" s="1"/>
  <c r="A20" i="147" s="1"/>
  <c r="A21" i="147" s="1"/>
  <c r="A23" i="147" s="1"/>
  <c r="A24" i="147" s="1"/>
  <c r="A25" i="147" s="1"/>
  <c r="A26" i="147" s="1"/>
  <c r="A27" i="147" s="1"/>
  <c r="A28" i="147" s="1"/>
  <c r="A29" i="147" s="1"/>
  <c r="A30" i="147" s="1"/>
  <c r="A31" i="147" s="1"/>
  <c r="A32" i="147" s="1"/>
  <c r="A33" i="147" s="1"/>
  <c r="A34" i="147" s="1"/>
  <c r="A35" i="147" s="1"/>
  <c r="A36" i="147" s="1"/>
  <c r="A37" i="147" s="1"/>
  <c r="A38" i="147" s="1"/>
  <c r="A39" i="147" s="1"/>
  <c r="A40" i="147" s="1"/>
  <c r="A41" i="147" s="1"/>
  <c r="A42" i="147" s="1"/>
  <c r="A43" i="147" s="1"/>
  <c r="A44" i="147" s="1"/>
  <c r="A45" i="147" s="1"/>
  <c r="A46" i="147" s="1"/>
  <c r="A47" i="147" s="1"/>
  <c r="A48" i="147" s="1"/>
  <c r="A49" i="147" s="1"/>
  <c r="A50" i="147" s="1"/>
  <c r="A51" i="147" s="1"/>
</calcChain>
</file>

<file path=xl/sharedStrings.xml><?xml version="1.0" encoding="utf-8"?>
<sst xmlns="http://schemas.openxmlformats.org/spreadsheetml/2006/main" count="420" uniqueCount="208">
  <si>
    <t>Wypełnienie</t>
  </si>
  <si>
    <t>Typ ościeżnicy</t>
  </si>
  <si>
    <t>S</t>
  </si>
  <si>
    <t>H</t>
  </si>
  <si>
    <t>Lp.</t>
  </si>
  <si>
    <t>szt</t>
  </si>
  <si>
    <t>Wymiar w świetle muru SxH [mm]</t>
  </si>
  <si>
    <t>Kolor RAL / fornir / laminat</t>
  </si>
  <si>
    <t>SUMA:</t>
  </si>
  <si>
    <t>pełne</t>
  </si>
  <si>
    <t>Ognioodporność / Akustyka / Dymoszczelność</t>
  </si>
  <si>
    <t>Wyrób / rodzaj robót</t>
  </si>
  <si>
    <t>wewnętrzna</t>
  </si>
  <si>
    <t>EIS 30</t>
  </si>
  <si>
    <t>EIS 60</t>
  </si>
  <si>
    <t>Lokalizacja</t>
  </si>
  <si>
    <t>Minimalny wymagany wymiar drzwi w świetle  ościeżnicy SxH [mm]</t>
  </si>
  <si>
    <t>Uwagi</t>
  </si>
  <si>
    <t>Wyposażenie</t>
  </si>
  <si>
    <t>Liczba</t>
  </si>
  <si>
    <t>UWAGA:</t>
  </si>
  <si>
    <t>WYKAZ ELEMENTÓW SKŁADOWYCH PRZEDMIOTU ZAMÓWIENIA</t>
  </si>
  <si>
    <t>Załącznik do specyfikacji technicznej</t>
  </si>
  <si>
    <t>EI 60</t>
  </si>
  <si>
    <t>Piwnice       SP 2        Stacja Trafo</t>
  </si>
  <si>
    <t>Fornir</t>
  </si>
  <si>
    <t>Przyziemie              SP 8                          z magazynu dzieł sztuki na kl. sch. 5</t>
  </si>
  <si>
    <t>Przyziemie              SP 5                         do rozdzielni elektr.</t>
  </si>
  <si>
    <t>Przyziemie              SP 5                         do magaz. sztuki współczesnej</t>
  </si>
  <si>
    <t>Przyziemie              SP 2 / SP 5               do pakowalni</t>
  </si>
  <si>
    <t>¾</t>
  </si>
  <si>
    <t>Biały</t>
  </si>
  <si>
    <t>Przeszklone szkłem przeciwpożarowym matowym</t>
  </si>
  <si>
    <t>II piętro                        SP 5                             na kl. sch. 4</t>
  </si>
  <si>
    <t>II piętro                        SP 8                         na kl. sch. 6</t>
  </si>
  <si>
    <t>Poddasze                        SP 1                         do maszynowni dźwigu osobow.</t>
  </si>
  <si>
    <t>Poddasze                        SP 1                         z pok. biur. na poddasze</t>
  </si>
  <si>
    <t>Poddasze                        SP 10                         na kl. sch. 3</t>
  </si>
  <si>
    <t>Poddasze                        SP 5 / SP 10                        w ścianie oddzielenia ppoż.</t>
  </si>
  <si>
    <t>Poddasze                        SP 5 / SP 10                        w ścianie do świetlików nad             I piętrem</t>
  </si>
  <si>
    <t>Poddasze                        SP 9 / SP 10                        w ścianie oddzielenia ppoż.</t>
  </si>
  <si>
    <t>Poddasze                       SP 10                        na kl. sch. 5</t>
  </si>
  <si>
    <t>Drzwi stalowe profilowe i drewniane pełne</t>
  </si>
  <si>
    <t>RAL (brązowy)</t>
  </si>
  <si>
    <t>Profile z wypełnienem nieprzezroczystym /blachą/</t>
  </si>
  <si>
    <t>wykonanie 3 stopni betonowych</t>
  </si>
  <si>
    <t>klamka-klamka, zamek z wkładką, samozamykacz ramieniowy</t>
  </si>
  <si>
    <t>Piwnice         SP 4      Maszynownia wentylacji i węzeł c.o.    nr 2</t>
  </si>
  <si>
    <t>zewnętrzna</t>
  </si>
  <si>
    <t>zamontować 2 samozamykacze ramieniowe na skrzydłach 900 mm</t>
  </si>
  <si>
    <t>drzwi stalowe profilowe 2-skrzydłowe (jedno skrzydło min. 900 mm + "reszta") otwierane na zewnątrz</t>
  </si>
  <si>
    <t>drzwi stalowe profilowe 2-skrzydłowe (jedno skrzydło min. 900 mm lewe + "reszta") otwierane na zewnątrz w kierunku klatki schodowej K1</t>
  </si>
  <si>
    <t>drzwi stalowe profilowe 2-skrzydłowe (jedno skrzydło min. 900 mm lewe + "reszta") otwierane na klatkę schodową K1</t>
  </si>
  <si>
    <t>drzwi stalowe profilowe 1-skrzydłowe, lewe otwierane na klatkę schodową K2</t>
  </si>
  <si>
    <t>drzwi stalowe płaszczowe 1-skrzydłowe, lewe otwierane na zewnątrz</t>
  </si>
  <si>
    <t>drzwi stalowe płaszczowe 1-skrzydłowe, lewe otwierane do wewnątrz</t>
  </si>
  <si>
    <t>wewnętrzna z istniejącą opaską drewnianą do renowacji</t>
  </si>
  <si>
    <t>drzwi drewniane 2-skrzydłowe o równej szerokości skrzydeł, otwierane na klatkę schodową K3, okleinowane z odwzorowaniem obecnego wyglądu</t>
  </si>
  <si>
    <t>drzwi drewniane 2-skrzydłowe o równej szerokości skrzydeł, otwierane na zewnątrz, okleinowane z odwzorowaniem obecnego wyglądu</t>
  </si>
  <si>
    <t>drzwi stalowe profilowe 1-skrzydłowe, prawe otwierane na zewnątrz</t>
  </si>
  <si>
    <t>drzwi drewniane 2-skrzydłowe o równej szerokości skrzydeł, otwierane na klatkę schodową K5, okleinowane z odwzorowaniem obecnego wyglądu</t>
  </si>
  <si>
    <t>klamka-klamka, zamek z wkładką klasy C, samozamykacz ramieniowy,drzwi powinny posiadać możliwość zastosowania czujek systemu antywłamaniowego</t>
  </si>
  <si>
    <t>klamki mosiężne okrągłe wg. uzgodnionego wzoru, zamek z wkładką klasy C, możliwość montażu elektromagnesu dostosowanego do istniejącego systemu kontroli dostępu, samozamykacz ramieniowy, drzwi powinny posiadać możliwość zastosowania czujek systemu antywłamaniowego</t>
  </si>
  <si>
    <t>klamka-klamka, zamek z wkładką klasy C, samozamykacz ramieniowy</t>
  </si>
  <si>
    <t>klamka-klamka, zamek z wkładką klasy C i elektrozworą dostosowany do istniejącego systemu kontroli dostępu, samozamykacz ramieniowy na skrzydle 900 mm, drzwi powinny posiadać możliwość zastosowania czujek systemu antywłamaniowego</t>
  </si>
  <si>
    <t>klamka-klamka, zamek z wkładką klasy C, samozamykacz ramieniowy na skrzydle 900 mm</t>
  </si>
  <si>
    <t>klamka-klamka, zamek z wkładką klasy C, samozamykacz ramieniowy na skrzydle 900 mm,drzwi powinny posiadać możliwość zastosowania czujek systemu antywłamaniowego</t>
  </si>
  <si>
    <t>klamka-klamka, zamek z wkładką klasy C, samozamykacz ramieniowy, drzwi powinny posiadać możliwość zastosowania czujek systemu antywłamaniowego</t>
  </si>
  <si>
    <t>drzwi stalowe płaszczowe 1-skrzydłowe</t>
  </si>
  <si>
    <t>RAL (brązowe)</t>
  </si>
  <si>
    <t>klamka-klamka, zamek z wkładką klasy C, samozamykacz ramieniowy na skrzydle 900 mm, drzwi powinny posiadać możliwość zastosowania czujek systemu antywłamaniowego</t>
  </si>
  <si>
    <t>klamka-klamka, zamek z wkładką klasy C i elektrozworą dostosowany do istniejącego systemu kontroli dostępu, samozamykacz ramieniowy, drzwi powinny posiadać możliwość zastosowania czujek systemu antywłamaniowego</t>
  </si>
  <si>
    <t>należy poszerzyć otwór do wymaganych wymiarów w świetle ościeżnicy</t>
  </si>
  <si>
    <t>klamki mosiężne okrągłe wg. uzgodnionego wzoru, zamek z wkładką klasy C, samozamykacz ramieniowy,drzwi powinny posiadać możliwość zastosowania czujek systemu antywłamaniowego</t>
  </si>
  <si>
    <t>klamka mosiężna okrągła wg. uzgodnionego wzoru, zamek z wkładką klasy C i elektrozworą dostosowany do istniejącego systemu kontroli dostępu, samozamykacz ramieniowy, drzwi powinny posiadać możliwość zastosowania czujek systemu antywłamaniowego</t>
  </si>
  <si>
    <t>drzwi drewniane 1-skrzydłowe (min. 900 mm), otwierane na klatkę schodową K3 (1 prawe i 1 lewe), okleinowane z odwzorowaniem obecnego wyglądu</t>
  </si>
  <si>
    <t>klamka mosiężna okrągła wg. uzgodnionego wzoru, zamek z wkładką klasy C, samozamykacz ramieniowy, drzwi powinny posiadać możliwość zastosowania czujek systemu antywłamaniowego</t>
  </si>
  <si>
    <t>drzwi stalowe profilowe           1-skrzydłowe, lewe otwierane na zewnątrz klatki schodowej</t>
  </si>
  <si>
    <t>drzwi drewniane 1-skrzydłowe (min. 900 mm), prawe otwierane na klatkę schodową K5, okleinowane z odwzorowaniem obecnego wyglądu</t>
  </si>
  <si>
    <t>drzwi drewniane 1-skrzydłowe (min. 900 mm), prawe otwierane na klatkę schodową K2, okleinowane z odwzorowaniem obecnego wyglądu</t>
  </si>
  <si>
    <t>klamki mosiężne okrągłe wg. uzgodnionego wzoru, zamek z wkładką i elektrozworą dostosowany do istniejącego systemu kontroli dostępu, samozamykacz ramieniowy, drzwi powinny posiadać możliwość zastosowania czujek systemu antywłamaniowego</t>
  </si>
  <si>
    <t>drzwi drewniane 2-skrzydłowe (równe skrzydła), otwierane do wewnątrz pomieszczeń, okleinowane z odwzorowaniem obecnego wyglądu</t>
  </si>
  <si>
    <t>drzwi stalowe profilowe           1-skrzydłowe, lewe otwierane na klatkę schodową</t>
  </si>
  <si>
    <t>wymiana szkła zwykłego na przeciwpożarowe i dodanie uszczelki przeciwdymowej</t>
  </si>
  <si>
    <t>drzwi drewniane 1-skrzydłowe, prawe otwierane na zewnątrz, okleinowane z odwzorowaniem obecnego wyglądu</t>
  </si>
  <si>
    <t>klamka mosiężna okrągła wg. uzgodnionego wzoru, zamek z wkładką klasy C, samozamykacz ramieniowy</t>
  </si>
  <si>
    <t>klamki mosiężne okrągłe wg. uzgodnionego wzoru, zamek z wkładką klasy C, samozamykacz ramieniowy, drzwi powinny posiadać możliwość zastosowania czujek systemu antywłamaniowego</t>
  </si>
  <si>
    <t>drzwi drewniane 2-skrzydłowe (równe skrzydła), otwierane do wewnątrz pomieszczeń (1 prawe i 1 lewe), okleinowane z odwzorowaniem obecnego wyglądu</t>
  </si>
  <si>
    <t>II piętro                        SP 5                             na kl. sch. 4 od korytarza z gumowca</t>
  </si>
  <si>
    <t>drzwi stalowe płaszczowe           1-skrzydłowe, prawe otwierane do wewnątrz</t>
  </si>
  <si>
    <t>II piętro                        SP 5                         na kl. sch. 5                     z galerii zdobniczej europejskiej</t>
  </si>
  <si>
    <t>drzwi stalowe płaszczowe           1-skrzydłowe, lewe otwierane na zewnątrz</t>
  </si>
  <si>
    <t>wykucie otworu drzwiowego i obniżenie stopni w pomieszczeniu</t>
  </si>
  <si>
    <t>drzwi stalowe płaszczowe           1-skrzydłowe, otwierane na klatkę schodową K3                          (1 lewe i 1 prawe)</t>
  </si>
  <si>
    <t>powiększenie otworów drzwiowych</t>
  </si>
  <si>
    <t>drzwi stalowe płaszczowe           1-skrzydłowe lewe otwierane na zewnątrz</t>
  </si>
  <si>
    <t>powiększenie jednego otworu drzwiowego</t>
  </si>
  <si>
    <t>drzwi stalowe płaszczowe           1-skrzydłowe prawe otwierane na zewnątrz</t>
  </si>
  <si>
    <t>powiększenie otworu drzwiowego</t>
  </si>
  <si>
    <t>drzwi stalowe płaszczowe           1-skrzydłowe, otwierane na klatkę schodową K5                          (1 lewe i 1 prawe)</t>
  </si>
  <si>
    <t>Należy przeprowadzić wizję lokalną przed wymianą drzwi w celu ustalenia wymiarów w murze, z uwzględnieniem rozkucia, aby wszystkie drzwi miały wymagane wymiary w świetle ościeżnicy</t>
  </si>
  <si>
    <t>okleina na glifach do wymiany zgodnie ze wzorem</t>
  </si>
  <si>
    <t>malowanie ściany po wykonanych obróbkach</t>
  </si>
  <si>
    <t>zgodnie z załączonym zdjęciem</t>
  </si>
  <si>
    <t>okleina do wymiany zgodnie ze wzorem; malowanie po wykonanych obróbkach ;zgodnie z załączonym zdjęciem</t>
  </si>
  <si>
    <t>demontaż starych drzwi oraz montaż nowych przy zachowaniu szczególnej ostrożności, bez naruszenia okładziny z piaskowca</t>
  </si>
  <si>
    <t>należy poszerzyć otwór do wymiarów wymaganych;     okleina na glifie do wymiany zgodnie ze wzorem, klamki do odlania w mosiądzu na wzór istniejących</t>
  </si>
  <si>
    <t>kolor RAL do podania</t>
  </si>
  <si>
    <t>RAL 7046, przeniesienie klamki</t>
  </si>
  <si>
    <t>RAL (szary) 7046</t>
  </si>
  <si>
    <t>RAL (szary)7046</t>
  </si>
  <si>
    <t>RAL (biały)7046</t>
  </si>
  <si>
    <t>Parter                        SP 5                         na kl. sch. 4 (korytarz przy ryzalicie dolnym)</t>
  </si>
  <si>
    <t>RAL (biały)9003</t>
  </si>
  <si>
    <t>przeniesienie klamki, RAL 9003</t>
  </si>
  <si>
    <t>RAL 9003</t>
  </si>
  <si>
    <t>RaL 9001</t>
  </si>
  <si>
    <t>RAL 9001</t>
  </si>
  <si>
    <t>RAL 7006</t>
  </si>
  <si>
    <t xml:space="preserve"> RAL 7006</t>
  </si>
  <si>
    <t>Przyziemie                   SP 1 / SP 2               na kl. sch. 1</t>
  </si>
  <si>
    <t>Przyziemie                 SP 1 / SP 2               na korytarz przed windą</t>
  </si>
  <si>
    <t>Przyziemie                   SP 1                           na kl. sch. 2</t>
  </si>
  <si>
    <t>Przyziemie                  SP 2                           Wentylatornia WP 3</t>
  </si>
  <si>
    <t>Przyziemie                   SP 2 / SP 6               Centrala WP 5</t>
  </si>
  <si>
    <t>Przyziemie                   SP 6                           na kl. sch. 3</t>
  </si>
  <si>
    <t>Przyziemie                   SP 6                          do magazynu malarstwa polskiego</t>
  </si>
  <si>
    <t>Przyziemie                    SP 6                             z magazynu malarstwa polskiego na kl. sch. 5</t>
  </si>
  <si>
    <t>Przyziemie                   SP 6                              z magazynu malarstwa polskiego na kl. sch. 5</t>
  </si>
  <si>
    <t>Parter                           SP 1                           na kl. sch. 2</t>
  </si>
  <si>
    <t>Parter                        SP 1 / SP 3                    z korytarza galerii sztuki średniowiecznej</t>
  </si>
  <si>
    <t>Parter                        SP 3                              z galerii sztuki starożytnej na kl. sch. 3</t>
  </si>
  <si>
    <t>Parter                        SP 7                             na kl. sch. 5</t>
  </si>
  <si>
    <t>RAL 1019</t>
  </si>
  <si>
    <t>I piętro                        SP 1                            na kl. sch. 2</t>
  </si>
  <si>
    <t>I piętro                        SP 5                            na kl. sch. 3</t>
  </si>
  <si>
    <t>I piętro                        SP 5                            na kl. sch. 4</t>
  </si>
  <si>
    <t>I piętro                        SP 5                            na kl. sch. 5</t>
  </si>
  <si>
    <t>I piętro                        SP 8                            na kl. sch. 6</t>
  </si>
  <si>
    <t>wykucie otworu drzwiowego</t>
  </si>
  <si>
    <t>drzwi drewniane 1-skrzydłowe (min. 900 mm), prawe otwierane w kierunku klatki schodowej K6, okleinowane z odwzorowaniem obecnego wyglądu drzwi wejściowych do sali nr 106</t>
  </si>
  <si>
    <t>II piętro                        SP 1                           na kl. sch. 2</t>
  </si>
  <si>
    <t>II piętro                        SP 5                            do magazynu książek</t>
  </si>
  <si>
    <t>II piętro                        SP 5                              z galerii polskiej sztuki zdobn.                         na kl. sch. 3</t>
  </si>
  <si>
    <t>II piętro                        SP 5                            do magazynu podręczn.</t>
  </si>
  <si>
    <t>drzwi drewniane 1-skrzydłowe (min. 900 mm), lewe otwierane w kierunku klatki schodowej K6, okleinowane z odwzorowaniem obecnego wyglądu</t>
  </si>
  <si>
    <t>podwyższenie otworu drzwiowego</t>
  </si>
  <si>
    <t>drzwi stalowe profilowe                             1-skrzydłowe lewe otwierane na zewnątrz</t>
  </si>
  <si>
    <t>Poddasze                       SP 5                            na kl. sch. 4</t>
  </si>
  <si>
    <t>Poddasze                       SP 5                                z magazynu malarstwa współczesn. na hol przed windą</t>
  </si>
  <si>
    <t>drzwi stalowe profilowe              2-skrzydłowe (jedno skrzydło min. 900 mm + "reszta"), otwierane do wewnątrz</t>
  </si>
  <si>
    <t>drzwi stalowe profilowe             1-skrzydłowe, lewe otwierane na zewnątrz klatki schodowej</t>
  </si>
  <si>
    <t>drzwi stalowe profilowe                 1-skrzydłowe (min. 900 mm), prawe otwierane na klatkę schodową K5</t>
  </si>
  <si>
    <t>Położenie drzwi</t>
  </si>
  <si>
    <t>Ilość</t>
  </si>
  <si>
    <t>Obmiar</t>
  </si>
  <si>
    <t>Długość uszczelek [cm]</t>
  </si>
  <si>
    <t>PARTER</t>
  </si>
  <si>
    <t>1.</t>
  </si>
  <si>
    <t>Monitoring</t>
  </si>
  <si>
    <t>(81+202)*2</t>
  </si>
  <si>
    <t>2.</t>
  </si>
  <si>
    <t>Inwentarze</t>
  </si>
  <si>
    <t>3.</t>
  </si>
  <si>
    <t>Centrala Telefoniczna</t>
  </si>
  <si>
    <t>148*2+262*3</t>
  </si>
  <si>
    <t>4.</t>
  </si>
  <si>
    <t>Przedsionek Galerii Sztuki Sredniowiecznej</t>
  </si>
  <si>
    <t>5.</t>
  </si>
  <si>
    <t>Galeria Sztuki Średniowiecznej</t>
  </si>
  <si>
    <t>(180*2+320*3)*3</t>
  </si>
  <si>
    <t>6.</t>
  </si>
  <si>
    <t>Galeria Sztuki Starożytnej</t>
  </si>
  <si>
    <t>180*2+288*3</t>
  </si>
  <si>
    <t>7.</t>
  </si>
  <si>
    <t>Galeria Faras</t>
  </si>
  <si>
    <t>180*2+292*3</t>
  </si>
  <si>
    <t>8.</t>
  </si>
  <si>
    <t>Drzwi do Muzeum Wojska</t>
  </si>
  <si>
    <t>145*2+262*3</t>
  </si>
  <si>
    <t>PIĘTRO I</t>
  </si>
  <si>
    <t>9.</t>
  </si>
  <si>
    <t>Galeria XX i XXI wieku</t>
  </si>
  <si>
    <t>174*2+254*3+(129*2+258*3)*2+124*2+254*3</t>
  </si>
  <si>
    <t>10.</t>
  </si>
  <si>
    <t>Galeria Malarstwa Włoskiego</t>
  </si>
  <si>
    <t>(136*2+278*3)*2+140*2+265*3</t>
  </si>
  <si>
    <t>PIĘTRO II</t>
  </si>
  <si>
    <t>11.</t>
  </si>
  <si>
    <t>Korytarz administracyjny</t>
  </si>
  <si>
    <t>160*2+284*3</t>
  </si>
  <si>
    <t>12.</t>
  </si>
  <si>
    <t>WC przy Sali konferencyjnej</t>
  </si>
  <si>
    <t>95*2+204*2</t>
  </si>
  <si>
    <t>13.</t>
  </si>
  <si>
    <t>Korytarz przy Mag. Bibliotecznym</t>
  </si>
  <si>
    <t>135*2+243*3+137*2+247*3</t>
  </si>
  <si>
    <t>14.</t>
  </si>
  <si>
    <t>Numizmatyka</t>
  </si>
  <si>
    <t>137*2+247*3</t>
  </si>
  <si>
    <t>15.</t>
  </si>
  <si>
    <t>Galeria Malarstwa Holenderskiego</t>
  </si>
  <si>
    <t>(136*2)*2+278*3+277*3</t>
  </si>
  <si>
    <t>W budynku Muzeum według zestawienia w drugim arkuszu</t>
  </si>
  <si>
    <t>Usczelki dymoszczelne</t>
  </si>
  <si>
    <t>do uzgodnienia z zamawiającym</t>
  </si>
  <si>
    <t xml:space="preserve">Całkowita długość           280 mb </t>
  </si>
  <si>
    <t>klamki mosiężne odlewane na wzór istniejących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</si>
</sst>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"/>
  </numFmts>
  <fonts count="20" x14ac:knownFonts="1">
    <font>
      <sz val="10"/>
      <name val="Arial CE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4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sz val="12"/>
      <name val="Arial"/>
      <family val="2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2"/>
      <name val="Arial"/>
      <family val="2"/>
      <charset val="238"/>
    </font>
    <font>
      <sz val="16"/>
      <name val="Arial"/>
      <family val="2"/>
    </font>
    <font>
      <sz val="12"/>
      <name val="Symbol"/>
      <family val="1"/>
      <charset val="2"/>
    </font>
    <font>
      <sz val="12"/>
      <color theme="1"/>
      <name val="Arial"/>
      <family val="2"/>
      <charset val="238"/>
    </font>
    <font>
      <b/>
      <sz val="10"/>
      <name val="Arial CE"/>
      <charset val="238"/>
    </font>
    <font>
      <b/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2" fillId="0" borderId="0"/>
    <xf numFmtId="0" fontId="3" fillId="0" borderId="0"/>
    <xf numFmtId="0" fontId="10" fillId="0" borderId="0"/>
    <xf numFmtId="9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 applyFill="1"/>
    <xf numFmtId="164" fontId="1" fillId="0" borderId="0" xfId="3" applyNumberFormat="1" applyFont="1" applyFill="1" applyAlignment="1">
      <alignment horizontal="center" vertical="center"/>
    </xf>
    <xf numFmtId="0" fontId="1" fillId="0" borderId="0" xfId="3" applyFont="1" applyFill="1"/>
    <xf numFmtId="0" fontId="11" fillId="0" borderId="0" xfId="0" applyFont="1" applyFill="1"/>
    <xf numFmtId="0" fontId="11" fillId="0" borderId="0" xfId="0" applyFont="1" applyFill="1" applyAlignment="1">
      <alignment textRotation="90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textRotation="90" wrapText="1"/>
    </xf>
    <xf numFmtId="0" fontId="4" fillId="0" borderId="3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textRotation="90" wrapText="1"/>
    </xf>
    <xf numFmtId="3" fontId="4" fillId="0" borderId="4" xfId="7" applyNumberFormat="1" applyFont="1" applyFill="1" applyBorder="1" applyAlignment="1">
      <alignment horizontal="center" vertical="center"/>
    </xf>
    <xf numFmtId="3" fontId="4" fillId="0" borderId="3" xfId="7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3" fontId="2" fillId="0" borderId="5" xfId="7" applyNumberFormat="1" applyFont="1" applyFill="1" applyBorder="1" applyAlignment="1">
      <alignment horizontal="center" vertical="center"/>
    </xf>
    <xf numFmtId="0" fontId="6" fillId="0" borderId="0" xfId="3" applyFont="1" applyFill="1"/>
    <xf numFmtId="164" fontId="6" fillId="0" borderId="0" xfId="3" applyNumberFormat="1" applyFont="1" applyFill="1" applyAlignment="1">
      <alignment horizontal="center" vertical="center"/>
    </xf>
    <xf numFmtId="0" fontId="11" fillId="0" borderId="0" xfId="3" applyFont="1" applyFill="1"/>
    <xf numFmtId="164" fontId="11" fillId="0" borderId="0" xfId="3" applyNumberFormat="1" applyFont="1" applyFill="1" applyAlignment="1">
      <alignment horizontal="center" vertical="center"/>
    </xf>
    <xf numFmtId="0" fontId="15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4" fontId="14" fillId="0" borderId="0" xfId="3" applyNumberFormat="1" applyFont="1" applyFill="1" applyBorder="1" applyAlignment="1">
      <alignment horizontal="center" vertical="center"/>
    </xf>
    <xf numFmtId="4" fontId="14" fillId="0" borderId="0" xfId="7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2" fontId="4" fillId="0" borderId="3" xfId="3" applyNumberFormat="1" applyFont="1" applyFill="1" applyBorder="1" applyAlignment="1">
      <alignment horizontal="center" vertical="center" textRotation="90" wrapText="1"/>
    </xf>
    <xf numFmtId="3" fontId="4" fillId="0" borderId="4" xfId="3" applyNumberFormat="1" applyFont="1" applyFill="1" applyBorder="1" applyAlignment="1">
      <alignment horizontal="center" vertical="center"/>
    </xf>
    <xf numFmtId="3" fontId="4" fillId="0" borderId="3" xfId="7" applyNumberFormat="1" applyFont="1" applyFill="1" applyBorder="1" applyAlignment="1">
      <alignment horizontal="center" vertical="center" wrapText="1"/>
    </xf>
    <xf numFmtId="2" fontId="4" fillId="0" borderId="8" xfId="3" applyNumberFormat="1" applyFont="1" applyFill="1" applyBorder="1" applyAlignment="1">
      <alignment horizontal="center" vertical="center" textRotation="90" wrapText="1"/>
    </xf>
    <xf numFmtId="0" fontId="4" fillId="0" borderId="8" xfId="3" applyFont="1" applyFill="1" applyBorder="1" applyAlignment="1">
      <alignment horizontal="center" vertical="center" textRotation="90" wrapText="1"/>
    </xf>
    <xf numFmtId="0" fontId="4" fillId="0" borderId="8" xfId="3" applyFont="1" applyFill="1" applyBorder="1" applyAlignment="1">
      <alignment horizontal="center" vertical="center"/>
    </xf>
    <xf numFmtId="3" fontId="4" fillId="0" borderId="8" xfId="7" applyNumberFormat="1" applyFont="1" applyFill="1" applyBorder="1" applyAlignment="1">
      <alignment horizontal="center" vertical="center"/>
    </xf>
    <xf numFmtId="3" fontId="4" fillId="0" borderId="9" xfId="7" applyNumberFormat="1" applyFont="1" applyFill="1" applyBorder="1" applyAlignment="1">
      <alignment horizontal="center" vertical="center"/>
    </xf>
    <xf numFmtId="0" fontId="2" fillId="0" borderId="0" xfId="0" applyFont="1" applyFill="1"/>
    <xf numFmtId="0" fontId="16" fillId="0" borderId="3" xfId="3" applyFont="1" applyFill="1" applyBorder="1" applyAlignment="1">
      <alignment horizontal="center" vertical="center" wrapText="1"/>
    </xf>
    <xf numFmtId="0" fontId="1" fillId="0" borderId="0" xfId="0" applyFont="1" applyFill="1" applyBorder="1"/>
    <xf numFmtId="164" fontId="1" fillId="0" borderId="0" xfId="3" applyNumberFormat="1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center" vertical="center" wrapText="1"/>
    </xf>
    <xf numFmtId="3" fontId="4" fillId="0" borderId="9" xfId="3" applyNumberFormat="1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13" fillId="0" borderId="0" xfId="3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3" fontId="2" fillId="0" borderId="0" xfId="7" applyNumberFormat="1" applyFont="1" applyFill="1" applyBorder="1" applyAlignment="1">
      <alignment horizontal="center" vertical="center"/>
    </xf>
    <xf numFmtId="3" fontId="4" fillId="0" borderId="0" xfId="7" applyNumberFormat="1" applyFont="1" applyFill="1" applyBorder="1" applyAlignment="1">
      <alignment horizontal="center" vertical="center"/>
    </xf>
    <xf numFmtId="3" fontId="4" fillId="0" borderId="0" xfId="7" applyNumberFormat="1" applyFont="1" applyFill="1" applyBorder="1" applyAlignment="1">
      <alignment horizontal="center" vertical="center" wrapText="1"/>
    </xf>
    <xf numFmtId="0" fontId="1" fillId="0" borderId="0" xfId="3" applyFont="1" applyFill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49" fontId="0" fillId="0" borderId="3" xfId="0" applyNumberFormat="1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49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49" fontId="0" fillId="0" borderId="3" xfId="0" applyNumberFormat="1" applyBorder="1" applyAlignment="1">
      <alignment wrapText="1"/>
    </xf>
    <xf numFmtId="0" fontId="0" fillId="0" borderId="3" xfId="0" applyBorder="1" applyAlignment="1"/>
    <xf numFmtId="0" fontId="0" fillId="0" borderId="0" xfId="0" applyAlignment="1"/>
    <xf numFmtId="0" fontId="18" fillId="0" borderId="0" xfId="0" applyFont="1"/>
    <xf numFmtId="0" fontId="19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5" fillId="0" borderId="11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3" fontId="2" fillId="0" borderId="12" xfId="7" applyNumberFormat="1" applyFont="1" applyFill="1" applyBorder="1" applyAlignment="1">
      <alignment horizontal="center" vertical="center"/>
    </xf>
    <xf numFmtId="3" fontId="2" fillId="0" borderId="13" xfId="7" applyNumberFormat="1" applyFont="1" applyFill="1" applyBorder="1" applyAlignment="1">
      <alignment horizontal="center" vertical="center"/>
    </xf>
    <xf numFmtId="3" fontId="2" fillId="0" borderId="14" xfId="7" applyNumberFormat="1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3" fontId="4" fillId="0" borderId="15" xfId="7" applyNumberFormat="1" applyFont="1" applyFill="1" applyBorder="1" applyAlignment="1">
      <alignment horizontal="right" vertical="center"/>
    </xf>
    <xf numFmtId="0" fontId="9" fillId="0" borderId="16" xfId="0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center"/>
    </xf>
  </cellXfs>
  <cellStyles count="8">
    <cellStyle name="Normalny" xfId="0" builtinId="0"/>
    <cellStyle name="Normalny 2" xfId="1"/>
    <cellStyle name="Normalny 3" xfId="2"/>
    <cellStyle name="Normalny_same płaszcze 2" xfId="3"/>
    <cellStyle name="Procentowy 2" xfId="4"/>
    <cellStyle name="Walutowy 2" xfId="5"/>
    <cellStyle name="Walutowy 3" xfId="6"/>
    <cellStyle name="Walutowy_same płaszcze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</xdr:colOff>
      <xdr:row>34</xdr:row>
      <xdr:rowOff>0</xdr:rowOff>
    </xdr:from>
    <xdr:to>
      <xdr:col>14</xdr:col>
      <xdr:colOff>881418</xdr:colOff>
      <xdr:row>35</xdr:row>
      <xdr:rowOff>2034</xdr:rowOff>
    </xdr:to>
    <xdr:pic>
      <xdr:nvPicPr>
        <xdr:cNvPr id="3" name="Obraz 2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87986" y="40189813"/>
          <a:ext cx="881417" cy="1523191"/>
        </a:xfrm>
        <a:prstGeom prst="rect">
          <a:avLst/>
        </a:prstGeom>
      </xdr:spPr>
    </xdr:pic>
    <xdr:clientData/>
  </xdr:twoCellAnchor>
  <xdr:twoCellAnchor editAs="oneCell">
    <xdr:from>
      <xdr:col>14</xdr:col>
      <xdr:colOff>33796</xdr:colOff>
      <xdr:row>28</xdr:row>
      <xdr:rowOff>1521156</xdr:rowOff>
    </xdr:from>
    <xdr:to>
      <xdr:col>14</xdr:col>
      <xdr:colOff>749175</xdr:colOff>
      <xdr:row>29</xdr:row>
      <xdr:rowOff>1515950</xdr:rowOff>
    </xdr:to>
    <xdr:pic>
      <xdr:nvPicPr>
        <xdr:cNvPr id="4" name="Obraz 3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21781" y="32584029"/>
          <a:ext cx="715379" cy="1521157"/>
        </a:xfrm>
        <a:prstGeom prst="rect">
          <a:avLst/>
        </a:prstGeom>
      </xdr:spPr>
    </xdr:pic>
    <xdr:clientData/>
  </xdr:twoCellAnchor>
  <xdr:twoCellAnchor editAs="oneCell">
    <xdr:from>
      <xdr:col>14</xdr:col>
      <xdr:colOff>810336</xdr:colOff>
      <xdr:row>29</xdr:row>
      <xdr:rowOff>56866</xdr:rowOff>
    </xdr:from>
    <xdr:to>
      <xdr:col>14</xdr:col>
      <xdr:colOff>1538930</xdr:colOff>
      <xdr:row>29</xdr:row>
      <xdr:rowOff>1492724</xdr:rowOff>
    </xdr:to>
    <xdr:pic>
      <xdr:nvPicPr>
        <xdr:cNvPr id="5" name="Obraz 4" descr="2-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998321" y="32640896"/>
          <a:ext cx="728594" cy="1435858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31</xdr:row>
      <xdr:rowOff>0</xdr:rowOff>
    </xdr:from>
    <xdr:to>
      <xdr:col>14</xdr:col>
      <xdr:colOff>838769</xdr:colOff>
      <xdr:row>31</xdr:row>
      <xdr:rowOff>1491143</xdr:rowOff>
    </xdr:to>
    <xdr:pic>
      <xdr:nvPicPr>
        <xdr:cNvPr id="6" name="Obraz 5" descr="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187986" y="35626343"/>
          <a:ext cx="838768" cy="1491143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38</xdr:row>
      <xdr:rowOff>1</xdr:rowOff>
    </xdr:from>
    <xdr:to>
      <xdr:col>14</xdr:col>
      <xdr:colOff>881419</xdr:colOff>
      <xdr:row>39</xdr:row>
      <xdr:rowOff>49052</xdr:rowOff>
    </xdr:to>
    <xdr:pic>
      <xdr:nvPicPr>
        <xdr:cNvPr id="7" name="Obraz 6" descr="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4187986" y="46274441"/>
          <a:ext cx="881418" cy="1570208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40</xdr:row>
      <xdr:rowOff>1</xdr:rowOff>
    </xdr:from>
    <xdr:to>
      <xdr:col>14</xdr:col>
      <xdr:colOff>824552</xdr:colOff>
      <xdr:row>40</xdr:row>
      <xdr:rowOff>1478506</xdr:rowOff>
    </xdr:to>
    <xdr:pic>
      <xdr:nvPicPr>
        <xdr:cNvPr id="8" name="Obraz 7" descr="5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4187986" y="49316755"/>
          <a:ext cx="824551" cy="1478505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13</xdr:row>
      <xdr:rowOff>1</xdr:rowOff>
    </xdr:from>
    <xdr:to>
      <xdr:col>14</xdr:col>
      <xdr:colOff>867203</xdr:colOff>
      <xdr:row>15</xdr:row>
      <xdr:rowOff>23729</xdr:rowOff>
    </xdr:to>
    <xdr:pic>
      <xdr:nvPicPr>
        <xdr:cNvPr id="9" name="Obraz 8" descr="6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4187986" y="14173770"/>
          <a:ext cx="867202" cy="1544884"/>
        </a:xfrm>
        <a:prstGeom prst="rect">
          <a:avLst/>
        </a:prstGeom>
      </xdr:spPr>
    </xdr:pic>
    <xdr:clientData/>
  </xdr:twoCellAnchor>
  <xdr:twoCellAnchor editAs="oneCell">
    <xdr:from>
      <xdr:col>14</xdr:col>
      <xdr:colOff>28435</xdr:colOff>
      <xdr:row>17</xdr:row>
      <xdr:rowOff>14216</xdr:rowOff>
    </xdr:from>
    <xdr:to>
      <xdr:col>14</xdr:col>
      <xdr:colOff>582873</xdr:colOff>
      <xdr:row>17</xdr:row>
      <xdr:rowOff>1124132</xdr:rowOff>
    </xdr:to>
    <xdr:pic>
      <xdr:nvPicPr>
        <xdr:cNvPr id="10" name="Obraz 9" descr="7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4216420" y="18751455"/>
          <a:ext cx="554438" cy="1109916"/>
        </a:xfrm>
        <a:prstGeom prst="rect">
          <a:avLst/>
        </a:prstGeom>
      </xdr:spPr>
    </xdr:pic>
    <xdr:clientData/>
  </xdr:twoCellAnchor>
  <xdr:twoCellAnchor editAs="oneCell">
    <xdr:from>
      <xdr:col>14</xdr:col>
      <xdr:colOff>14218</xdr:colOff>
      <xdr:row>12</xdr:row>
      <xdr:rowOff>99516</xdr:rowOff>
    </xdr:from>
    <xdr:to>
      <xdr:col>14</xdr:col>
      <xdr:colOff>980934</xdr:colOff>
      <xdr:row>12</xdr:row>
      <xdr:rowOff>1501575</xdr:rowOff>
    </xdr:to>
    <xdr:pic>
      <xdr:nvPicPr>
        <xdr:cNvPr id="11" name="Obraz 10" descr="8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202203" y="12752128"/>
          <a:ext cx="966716" cy="140205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25</xdr:row>
      <xdr:rowOff>0</xdr:rowOff>
    </xdr:from>
    <xdr:to>
      <xdr:col>14</xdr:col>
      <xdr:colOff>829943</xdr:colOff>
      <xdr:row>25</xdr:row>
      <xdr:rowOff>1478507</xdr:rowOff>
    </xdr:to>
    <xdr:pic>
      <xdr:nvPicPr>
        <xdr:cNvPr id="12" name="Obraz 11" descr="9-1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4187985" y="26499403"/>
          <a:ext cx="829943" cy="1478507"/>
        </a:xfrm>
        <a:prstGeom prst="rect">
          <a:avLst/>
        </a:prstGeom>
      </xdr:spPr>
    </xdr:pic>
    <xdr:clientData/>
  </xdr:twoCellAnchor>
  <xdr:twoCellAnchor editAs="oneCell">
    <xdr:from>
      <xdr:col>14</xdr:col>
      <xdr:colOff>852985</xdr:colOff>
      <xdr:row>25</xdr:row>
      <xdr:rowOff>99517</xdr:rowOff>
    </xdr:from>
    <xdr:to>
      <xdr:col>15</xdr:col>
      <xdr:colOff>35465</xdr:colOff>
      <xdr:row>25</xdr:row>
      <xdr:rowOff>1478509</xdr:rowOff>
    </xdr:to>
    <xdr:pic>
      <xdr:nvPicPr>
        <xdr:cNvPr id="13" name="Obraz 12" descr="9-2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040970" y="26598920"/>
          <a:ext cx="760501" cy="1378992"/>
        </a:xfrm>
        <a:prstGeom prst="rect">
          <a:avLst/>
        </a:prstGeom>
      </xdr:spPr>
    </xdr:pic>
    <xdr:clientData/>
  </xdr:twoCellAnchor>
  <xdr:twoCellAnchor editAs="oneCell">
    <xdr:from>
      <xdr:col>14</xdr:col>
      <xdr:colOff>56867</xdr:colOff>
      <xdr:row>24</xdr:row>
      <xdr:rowOff>99516</xdr:rowOff>
    </xdr:from>
    <xdr:to>
      <xdr:col>14</xdr:col>
      <xdr:colOff>851892</xdr:colOff>
      <xdr:row>24</xdr:row>
      <xdr:rowOff>1506941</xdr:rowOff>
    </xdr:to>
    <xdr:pic>
      <xdr:nvPicPr>
        <xdr:cNvPr id="14" name="Obraz 13" descr="10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4244852" y="25077762"/>
          <a:ext cx="795025" cy="1407425"/>
        </a:xfrm>
        <a:prstGeom prst="rect">
          <a:avLst/>
        </a:prstGeom>
      </xdr:spPr>
    </xdr:pic>
    <xdr:clientData/>
  </xdr:twoCellAnchor>
  <xdr:twoCellAnchor editAs="oneCell">
    <xdr:from>
      <xdr:col>14</xdr:col>
      <xdr:colOff>2</xdr:colOff>
      <xdr:row>39</xdr:row>
      <xdr:rowOff>71082</xdr:rowOff>
    </xdr:from>
    <xdr:to>
      <xdr:col>14</xdr:col>
      <xdr:colOff>803130</xdr:colOff>
      <xdr:row>40</xdr:row>
      <xdr:rowOff>0</xdr:rowOff>
    </xdr:to>
    <xdr:pic>
      <xdr:nvPicPr>
        <xdr:cNvPr id="15" name="Obraz 14" descr="11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187987" y="47866679"/>
          <a:ext cx="803128" cy="14500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35</xdr:row>
      <xdr:rowOff>0</xdr:rowOff>
    </xdr:from>
    <xdr:to>
      <xdr:col>14</xdr:col>
      <xdr:colOff>803128</xdr:colOff>
      <xdr:row>35</xdr:row>
      <xdr:rowOff>1450075</xdr:rowOff>
    </xdr:to>
    <xdr:pic>
      <xdr:nvPicPr>
        <xdr:cNvPr id="16" name="Obraz 15" descr="11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187985" y="41710970"/>
          <a:ext cx="803128" cy="14500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28</xdr:row>
      <xdr:rowOff>1</xdr:rowOff>
    </xdr:from>
    <xdr:to>
      <xdr:col>14</xdr:col>
      <xdr:colOff>828369</xdr:colOff>
      <xdr:row>28</xdr:row>
      <xdr:rowOff>1475704</xdr:rowOff>
    </xdr:to>
    <xdr:pic>
      <xdr:nvPicPr>
        <xdr:cNvPr id="17" name="Obraz 16" descr="12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4180176" y="30962959"/>
          <a:ext cx="828369" cy="14757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0000"/>
  </sheetPr>
  <dimension ref="A1:AY73"/>
  <sheetViews>
    <sheetView tabSelected="1" view="pageBreakPreview" zoomScale="71" zoomScaleNormal="66" zoomScaleSheetLayoutView="71" workbookViewId="0">
      <pane ySplit="4" topLeftCell="A55" activePane="bottomLeft" state="frozenSplit"/>
      <selection activeCell="K42" sqref="K42"/>
      <selection pane="bottomLeft" activeCell="N39" sqref="N39"/>
    </sheetView>
  </sheetViews>
  <sheetFormatPr defaultColWidth="0" defaultRowHeight="0" customHeight="1" zeroHeight="1" x14ac:dyDescent="0.2"/>
  <cols>
    <col min="1" max="1" width="5.5703125" style="4" customWidth="1"/>
    <col min="2" max="2" width="17.28515625" style="5" customWidth="1"/>
    <col min="3" max="3" width="33" style="4" customWidth="1"/>
    <col min="4" max="5" width="9.28515625" style="4" customWidth="1"/>
    <col min="6" max="6" width="21.85546875" style="4" customWidth="1"/>
    <col min="7" max="7" width="12.42578125" style="5" customWidth="1"/>
    <col min="8" max="8" width="45.7109375" style="4" customWidth="1"/>
    <col min="9" max="12" width="7.140625" style="4" customWidth="1"/>
    <col min="13" max="13" width="7" style="4" customWidth="1"/>
    <col min="14" max="15" width="23.5703125" style="4" customWidth="1"/>
    <col min="16" max="16" width="17.5703125" style="7" customWidth="1"/>
    <col min="17" max="17" width="10.85546875" style="1" hidden="1" customWidth="1"/>
    <col min="18" max="39" width="0" style="1" hidden="1" customWidth="1"/>
    <col min="40" max="40" width="10.85546875" style="1" hidden="1" customWidth="1"/>
    <col min="41" max="42" width="0" style="1" hidden="1" customWidth="1"/>
    <col min="43" max="44" width="10.85546875" style="1" hidden="1" customWidth="1"/>
    <col min="45" max="45" width="0" style="1" hidden="1" customWidth="1"/>
    <col min="46" max="51" width="10.85546875" style="1" hidden="1" customWidth="1"/>
    <col min="52" max="16384" width="0" style="1" hidden="1"/>
  </cols>
  <sheetData>
    <row r="1" spans="1:19" ht="24.75" customHeight="1" x14ac:dyDescent="0.25">
      <c r="E1" s="38" t="s">
        <v>21</v>
      </c>
      <c r="H1" s="1"/>
      <c r="K1" s="38" t="s">
        <v>22</v>
      </c>
      <c r="N1" s="1"/>
      <c r="O1" s="1"/>
    </row>
    <row r="2" spans="1:19" ht="27" customHeight="1" thickBot="1" x14ac:dyDescent="0.25">
      <c r="H2" s="6"/>
    </row>
    <row r="3" spans="1:19" s="40" customFormat="1" ht="121.5" customHeight="1" x14ac:dyDescent="0.2">
      <c r="A3" s="78" t="s">
        <v>4</v>
      </c>
      <c r="B3" s="80" t="s">
        <v>15</v>
      </c>
      <c r="C3" s="82" t="s">
        <v>11</v>
      </c>
      <c r="D3" s="80" t="s">
        <v>10</v>
      </c>
      <c r="E3" s="80" t="s">
        <v>7</v>
      </c>
      <c r="F3" s="80" t="s">
        <v>0</v>
      </c>
      <c r="G3" s="80" t="s">
        <v>1</v>
      </c>
      <c r="H3" s="84" t="s">
        <v>18</v>
      </c>
      <c r="I3" s="84" t="s">
        <v>16</v>
      </c>
      <c r="J3" s="84"/>
      <c r="K3" s="84" t="s">
        <v>6</v>
      </c>
      <c r="L3" s="84"/>
      <c r="M3" s="29" t="s">
        <v>19</v>
      </c>
      <c r="N3" s="68" t="s">
        <v>17</v>
      </c>
      <c r="O3" s="46"/>
      <c r="P3" s="86"/>
    </row>
    <row r="4" spans="1:19" s="40" customFormat="1" ht="29.25" customHeight="1" thickBot="1" x14ac:dyDescent="0.25">
      <c r="A4" s="79"/>
      <c r="B4" s="81"/>
      <c r="C4" s="83"/>
      <c r="D4" s="81"/>
      <c r="E4" s="81"/>
      <c r="F4" s="81"/>
      <c r="G4" s="81"/>
      <c r="H4" s="85"/>
      <c r="I4" s="8" t="s">
        <v>2</v>
      </c>
      <c r="J4" s="8" t="s">
        <v>3</v>
      </c>
      <c r="K4" s="8" t="s">
        <v>2</v>
      </c>
      <c r="L4" s="8" t="s">
        <v>3</v>
      </c>
      <c r="M4" s="9" t="s">
        <v>5</v>
      </c>
      <c r="N4" s="69"/>
      <c r="O4" s="46"/>
      <c r="P4" s="86"/>
      <c r="S4" s="41"/>
    </row>
    <row r="5" spans="1:19" s="3" customFormat="1" ht="30" customHeight="1" thickBot="1" x14ac:dyDescent="0.25">
      <c r="A5" s="70" t="s">
        <v>42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2"/>
      <c r="O5" s="49"/>
      <c r="P5" s="86"/>
      <c r="Q5" s="2"/>
      <c r="R5" s="2"/>
      <c r="S5" s="2"/>
    </row>
    <row r="6" spans="1:19" s="3" customFormat="1" ht="80.099999999999994" customHeight="1" x14ac:dyDescent="0.2">
      <c r="A6" s="37">
        <v>1</v>
      </c>
      <c r="B6" s="33" t="s">
        <v>24</v>
      </c>
      <c r="C6" s="10" t="s">
        <v>50</v>
      </c>
      <c r="D6" s="11" t="s">
        <v>14</v>
      </c>
      <c r="E6" s="34" t="s">
        <v>109</v>
      </c>
      <c r="F6" s="11" t="s">
        <v>9</v>
      </c>
      <c r="G6" s="34" t="s">
        <v>12</v>
      </c>
      <c r="H6" s="10" t="s">
        <v>65</v>
      </c>
      <c r="I6" s="12">
        <v>1200</v>
      </c>
      <c r="J6" s="12">
        <v>2000</v>
      </c>
      <c r="K6" s="35"/>
      <c r="L6" s="35"/>
      <c r="M6" s="36">
        <v>1</v>
      </c>
      <c r="N6" s="36"/>
      <c r="O6" s="50"/>
      <c r="P6" s="86"/>
      <c r="Q6" s="2"/>
      <c r="R6" s="2"/>
      <c r="S6" s="2"/>
    </row>
    <row r="7" spans="1:19" s="3" customFormat="1" ht="84" customHeight="1" x14ac:dyDescent="0.2">
      <c r="A7" s="14">
        <f t="shared" ref="A7:A16" si="0">A6+1</f>
        <v>2</v>
      </c>
      <c r="B7" s="30" t="s">
        <v>47</v>
      </c>
      <c r="C7" s="39" t="s">
        <v>30</v>
      </c>
      <c r="D7" s="11" t="s">
        <v>23</v>
      </c>
      <c r="E7" s="34" t="s">
        <v>110</v>
      </c>
      <c r="F7" s="39" t="s">
        <v>30</v>
      </c>
      <c r="G7" s="39" t="s">
        <v>30</v>
      </c>
      <c r="H7" s="39" t="s">
        <v>30</v>
      </c>
      <c r="I7" s="39" t="s">
        <v>30</v>
      </c>
      <c r="J7" s="39" t="s">
        <v>30</v>
      </c>
      <c r="K7" s="39" t="s">
        <v>30</v>
      </c>
      <c r="L7" s="39" t="s">
        <v>30</v>
      </c>
      <c r="M7" s="39" t="s">
        <v>30</v>
      </c>
      <c r="N7" s="32" t="s">
        <v>49</v>
      </c>
      <c r="O7" s="51"/>
      <c r="P7" s="86"/>
      <c r="Q7" s="2"/>
      <c r="R7" s="2"/>
      <c r="S7" s="2"/>
    </row>
    <row r="8" spans="1:19" s="3" customFormat="1" ht="120.75" customHeight="1" x14ac:dyDescent="0.2">
      <c r="A8" s="14">
        <f t="shared" si="0"/>
        <v>3</v>
      </c>
      <c r="B8" s="30" t="s">
        <v>120</v>
      </c>
      <c r="C8" s="10" t="s">
        <v>52</v>
      </c>
      <c r="D8" s="11" t="s">
        <v>13</v>
      </c>
      <c r="E8" s="11" t="s">
        <v>43</v>
      </c>
      <c r="F8" s="11" t="s">
        <v>44</v>
      </c>
      <c r="G8" s="11" t="s">
        <v>12</v>
      </c>
      <c r="H8" s="10" t="s">
        <v>64</v>
      </c>
      <c r="I8" s="12">
        <v>1600</v>
      </c>
      <c r="J8" s="12">
        <v>2000</v>
      </c>
      <c r="K8" s="12"/>
      <c r="L8" s="12"/>
      <c r="M8" s="15">
        <v>1</v>
      </c>
      <c r="N8" s="15"/>
      <c r="O8" s="50"/>
      <c r="P8" s="86"/>
      <c r="Q8" s="2"/>
      <c r="R8" s="2"/>
      <c r="S8" s="2"/>
    </row>
    <row r="9" spans="1:19" s="3" customFormat="1" ht="120" customHeight="1" x14ac:dyDescent="0.2">
      <c r="A9" s="14">
        <f t="shared" si="0"/>
        <v>4</v>
      </c>
      <c r="B9" s="30" t="s">
        <v>121</v>
      </c>
      <c r="C9" s="10" t="s">
        <v>51</v>
      </c>
      <c r="D9" s="11" t="s">
        <v>14</v>
      </c>
      <c r="E9" s="11" t="s">
        <v>43</v>
      </c>
      <c r="F9" s="11" t="s">
        <v>44</v>
      </c>
      <c r="G9" s="11" t="s">
        <v>12</v>
      </c>
      <c r="H9" s="10" t="s">
        <v>64</v>
      </c>
      <c r="I9" s="12">
        <v>1200</v>
      </c>
      <c r="J9" s="12">
        <v>2000</v>
      </c>
      <c r="K9" s="12"/>
      <c r="L9" s="12"/>
      <c r="M9" s="15">
        <v>1</v>
      </c>
      <c r="N9" s="15"/>
      <c r="O9" s="50"/>
      <c r="P9" s="86"/>
      <c r="Q9" s="2"/>
      <c r="R9" s="2"/>
      <c r="S9" s="2"/>
    </row>
    <row r="10" spans="1:19" s="3" customFormat="1" ht="119.25" customHeight="1" x14ac:dyDescent="0.2">
      <c r="A10" s="14">
        <f t="shared" si="0"/>
        <v>5</v>
      </c>
      <c r="B10" s="30" t="s">
        <v>122</v>
      </c>
      <c r="C10" s="10" t="s">
        <v>53</v>
      </c>
      <c r="D10" s="11" t="s">
        <v>13</v>
      </c>
      <c r="E10" s="11" t="s">
        <v>113</v>
      </c>
      <c r="F10" s="11" t="s">
        <v>44</v>
      </c>
      <c r="G10" s="11" t="s">
        <v>12</v>
      </c>
      <c r="H10" s="10" t="s">
        <v>67</v>
      </c>
      <c r="I10" s="12">
        <v>900</v>
      </c>
      <c r="J10" s="12">
        <v>2000</v>
      </c>
      <c r="K10" s="12"/>
      <c r="L10" s="12"/>
      <c r="M10" s="15">
        <v>1</v>
      </c>
      <c r="N10" s="32"/>
      <c r="O10" s="51"/>
      <c r="P10" s="86"/>
      <c r="Q10" s="2"/>
      <c r="R10" s="2"/>
      <c r="S10" s="2"/>
    </row>
    <row r="11" spans="1:19" s="3" customFormat="1" ht="119.25" customHeight="1" x14ac:dyDescent="0.2">
      <c r="A11" s="14">
        <f>A10+1</f>
        <v>6</v>
      </c>
      <c r="B11" s="30" t="s">
        <v>123</v>
      </c>
      <c r="C11" s="10" t="s">
        <v>54</v>
      </c>
      <c r="D11" s="11" t="s">
        <v>13</v>
      </c>
      <c r="E11" s="11" t="s">
        <v>110</v>
      </c>
      <c r="F11" s="11" t="s">
        <v>9</v>
      </c>
      <c r="G11" s="11" t="s">
        <v>48</v>
      </c>
      <c r="H11" s="10" t="s">
        <v>63</v>
      </c>
      <c r="I11" s="12">
        <v>800</v>
      </c>
      <c r="J11" s="12">
        <v>2000</v>
      </c>
      <c r="K11" s="12"/>
      <c r="L11" s="12"/>
      <c r="M11" s="15">
        <v>1</v>
      </c>
      <c r="N11" s="15"/>
      <c r="O11" s="50"/>
      <c r="P11" s="86"/>
      <c r="Q11" s="2"/>
      <c r="R11" s="2"/>
      <c r="S11" s="2"/>
    </row>
    <row r="12" spans="1:19" s="3" customFormat="1" ht="119.25" customHeight="1" x14ac:dyDescent="0.2">
      <c r="A12" s="14">
        <f t="shared" si="0"/>
        <v>7</v>
      </c>
      <c r="B12" s="30" t="s">
        <v>124</v>
      </c>
      <c r="C12" s="10" t="s">
        <v>55</v>
      </c>
      <c r="D12" s="11" t="s">
        <v>13</v>
      </c>
      <c r="E12" s="11" t="s">
        <v>110</v>
      </c>
      <c r="F12" s="11" t="s">
        <v>9</v>
      </c>
      <c r="G12" s="11" t="s">
        <v>12</v>
      </c>
      <c r="H12" s="10" t="s">
        <v>63</v>
      </c>
      <c r="I12" s="12">
        <v>800</v>
      </c>
      <c r="J12" s="12">
        <v>2000</v>
      </c>
      <c r="K12" s="12"/>
      <c r="L12" s="12"/>
      <c r="M12" s="15">
        <v>1</v>
      </c>
      <c r="N12" s="15"/>
      <c r="O12" s="51" t="s">
        <v>207</v>
      </c>
      <c r="P12" s="86"/>
      <c r="Q12" s="2"/>
      <c r="R12" s="2"/>
      <c r="S12" s="2"/>
    </row>
    <row r="13" spans="1:19" s="3" customFormat="1" ht="119.25" customHeight="1" x14ac:dyDescent="0.2">
      <c r="A13" s="14">
        <f>A12+1</f>
        <v>8</v>
      </c>
      <c r="B13" s="30" t="s">
        <v>125</v>
      </c>
      <c r="C13" s="10" t="s">
        <v>57</v>
      </c>
      <c r="D13" s="11" t="s">
        <v>13</v>
      </c>
      <c r="E13" s="11" t="s">
        <v>25</v>
      </c>
      <c r="F13" s="11" t="s">
        <v>9</v>
      </c>
      <c r="G13" s="11" t="s">
        <v>56</v>
      </c>
      <c r="H13" s="42" t="s">
        <v>62</v>
      </c>
      <c r="I13" s="12">
        <v>1200</v>
      </c>
      <c r="J13" s="12">
        <v>2300</v>
      </c>
      <c r="K13" s="12"/>
      <c r="L13" s="12"/>
      <c r="M13" s="15">
        <v>1</v>
      </c>
      <c r="N13" s="32" t="s">
        <v>101</v>
      </c>
      <c r="O13" s="51"/>
      <c r="P13" s="26"/>
      <c r="Q13" s="2"/>
      <c r="R13" s="2"/>
      <c r="S13" s="2"/>
    </row>
    <row r="14" spans="1:19" ht="0" hidden="1" customHeight="1" x14ac:dyDescent="0.2"/>
    <row r="15" spans="1:19" s="3" customFormat="1" ht="119.25" customHeight="1" x14ac:dyDescent="0.2">
      <c r="A15" s="14">
        <f>A13+1</f>
        <v>9</v>
      </c>
      <c r="B15" s="30" t="s">
        <v>126</v>
      </c>
      <c r="C15" s="10" t="s">
        <v>58</v>
      </c>
      <c r="D15" s="11" t="s">
        <v>14</v>
      </c>
      <c r="E15" s="11" t="s">
        <v>25</v>
      </c>
      <c r="F15" s="11" t="s">
        <v>9</v>
      </c>
      <c r="G15" s="11" t="s">
        <v>56</v>
      </c>
      <c r="H15" s="42" t="s">
        <v>62</v>
      </c>
      <c r="I15" s="12">
        <v>1800</v>
      </c>
      <c r="J15" s="12">
        <v>2300</v>
      </c>
      <c r="K15" s="12"/>
      <c r="L15" s="12"/>
      <c r="M15" s="15">
        <v>1</v>
      </c>
      <c r="N15" s="15"/>
      <c r="O15" s="50"/>
      <c r="P15" s="26"/>
      <c r="Q15" s="2"/>
      <c r="R15" s="2"/>
      <c r="S15" s="2"/>
    </row>
    <row r="16" spans="1:19" s="3" customFormat="1" ht="119.25" customHeight="1" x14ac:dyDescent="0.2">
      <c r="A16" s="14">
        <f t="shared" si="0"/>
        <v>10</v>
      </c>
      <c r="B16" s="30" t="s">
        <v>127</v>
      </c>
      <c r="C16" s="10" t="s">
        <v>50</v>
      </c>
      <c r="D16" s="11" t="s">
        <v>13</v>
      </c>
      <c r="E16" s="11" t="s">
        <v>113</v>
      </c>
      <c r="F16" s="11" t="s">
        <v>9</v>
      </c>
      <c r="G16" s="11" t="s">
        <v>12</v>
      </c>
      <c r="H16" s="10" t="s">
        <v>66</v>
      </c>
      <c r="I16" s="12">
        <v>1400</v>
      </c>
      <c r="J16" s="12">
        <v>2300</v>
      </c>
      <c r="K16" s="12"/>
      <c r="L16" s="12"/>
      <c r="M16" s="15">
        <v>1</v>
      </c>
      <c r="N16" s="15"/>
      <c r="O16" s="50"/>
      <c r="P16" s="26"/>
      <c r="Q16" s="2"/>
      <c r="R16" s="2"/>
      <c r="S16" s="2"/>
    </row>
    <row r="17" spans="1:19" s="3" customFormat="1" ht="119.25" customHeight="1" thickBot="1" x14ac:dyDescent="0.25">
      <c r="A17" s="43">
        <f>A16+1</f>
        <v>11</v>
      </c>
      <c r="B17" s="33" t="s">
        <v>128</v>
      </c>
      <c r="C17" s="44" t="s">
        <v>59</v>
      </c>
      <c r="D17" s="34" t="s">
        <v>13</v>
      </c>
      <c r="E17" s="45" t="s">
        <v>113</v>
      </c>
      <c r="F17" s="34" t="s">
        <v>9</v>
      </c>
      <c r="G17" s="34" t="s">
        <v>12</v>
      </c>
      <c r="H17" s="10" t="s">
        <v>61</v>
      </c>
      <c r="I17" s="35">
        <v>1000</v>
      </c>
      <c r="J17" s="35">
        <v>2200</v>
      </c>
      <c r="K17" s="35"/>
      <c r="L17" s="35"/>
      <c r="M17" s="36">
        <v>1</v>
      </c>
      <c r="N17" s="36"/>
      <c r="O17" s="50"/>
      <c r="P17" s="26"/>
      <c r="Q17" s="2"/>
      <c r="R17" s="2"/>
      <c r="S17" s="2"/>
    </row>
    <row r="18" spans="1:19" s="3" customFormat="1" ht="89.25" customHeight="1" thickBot="1" x14ac:dyDescent="0.25">
      <c r="A18" s="31">
        <f>A17+1</f>
        <v>12</v>
      </c>
      <c r="B18" s="30" t="s">
        <v>26</v>
      </c>
      <c r="C18" s="10" t="s">
        <v>60</v>
      </c>
      <c r="D18" s="13" t="s">
        <v>13</v>
      </c>
      <c r="E18" s="11" t="s">
        <v>25</v>
      </c>
      <c r="F18" s="11" t="s">
        <v>9</v>
      </c>
      <c r="G18" s="11" t="s">
        <v>56</v>
      </c>
      <c r="H18" s="10" t="s">
        <v>73</v>
      </c>
      <c r="I18" s="12">
        <v>1500</v>
      </c>
      <c r="J18" s="12">
        <v>2200</v>
      </c>
      <c r="K18" s="12"/>
      <c r="L18" s="12"/>
      <c r="M18" s="15">
        <v>1</v>
      </c>
      <c r="N18" s="32" t="s">
        <v>102</v>
      </c>
      <c r="O18" s="51"/>
      <c r="P18" s="26"/>
      <c r="Q18" s="2"/>
      <c r="R18" s="2"/>
      <c r="S18" s="2"/>
    </row>
    <row r="20" spans="1:19" s="3" customFormat="1" ht="89.25" customHeight="1" thickBot="1" x14ac:dyDescent="0.25">
      <c r="A20" s="31">
        <f>A18+1</f>
        <v>13</v>
      </c>
      <c r="B20" s="30" t="s">
        <v>27</v>
      </c>
      <c r="C20" s="10" t="s">
        <v>68</v>
      </c>
      <c r="D20" s="11" t="s">
        <v>14</v>
      </c>
      <c r="E20" s="13" t="s">
        <v>118</v>
      </c>
      <c r="F20" s="11" t="s">
        <v>9</v>
      </c>
      <c r="G20" s="11" t="s">
        <v>48</v>
      </c>
      <c r="H20" s="10" t="s">
        <v>46</v>
      </c>
      <c r="I20" s="12">
        <v>800</v>
      </c>
      <c r="J20" s="12">
        <v>2000</v>
      </c>
      <c r="K20" s="12"/>
      <c r="L20" s="12"/>
      <c r="M20" s="15">
        <v>1</v>
      </c>
      <c r="N20" s="32" t="s">
        <v>119</v>
      </c>
      <c r="O20" s="51"/>
      <c r="P20" s="26"/>
      <c r="Q20" s="2"/>
      <c r="R20" s="2"/>
      <c r="S20" s="2"/>
    </row>
    <row r="21" spans="1:19" s="3" customFormat="1" ht="89.25" customHeight="1" x14ac:dyDescent="0.2">
      <c r="A21" s="31">
        <f>A20+1</f>
        <v>14</v>
      </c>
      <c r="B21" s="30" t="s">
        <v>28</v>
      </c>
      <c r="C21" s="10" t="s">
        <v>50</v>
      </c>
      <c r="D21" s="11" t="s">
        <v>14</v>
      </c>
      <c r="E21" s="11" t="s">
        <v>69</v>
      </c>
      <c r="F21" s="11" t="s">
        <v>9</v>
      </c>
      <c r="G21" s="11" t="s">
        <v>12</v>
      </c>
      <c r="H21" s="10" t="s">
        <v>70</v>
      </c>
      <c r="I21" s="12">
        <v>1600</v>
      </c>
      <c r="J21" s="12">
        <v>2500</v>
      </c>
      <c r="K21" s="12"/>
      <c r="L21" s="12"/>
      <c r="M21" s="15">
        <v>1</v>
      </c>
      <c r="N21" s="15" t="s">
        <v>107</v>
      </c>
      <c r="O21" s="50"/>
      <c r="P21" s="26"/>
      <c r="Q21" s="2"/>
      <c r="R21" s="2"/>
      <c r="S21" s="2"/>
    </row>
    <row r="23" spans="1:19" s="3" customFormat="1" ht="102.75" customHeight="1" thickBot="1" x14ac:dyDescent="0.25">
      <c r="A23" s="31">
        <f>A21+1</f>
        <v>15</v>
      </c>
      <c r="B23" s="30" t="s">
        <v>29</v>
      </c>
      <c r="C23" s="10" t="s">
        <v>50</v>
      </c>
      <c r="D23" s="11" t="s">
        <v>14</v>
      </c>
      <c r="E23" s="13" t="s">
        <v>117</v>
      </c>
      <c r="F23" s="11" t="s">
        <v>9</v>
      </c>
      <c r="G23" s="11" t="s">
        <v>48</v>
      </c>
      <c r="H23" s="10" t="s">
        <v>64</v>
      </c>
      <c r="I23" s="12">
        <v>1600</v>
      </c>
      <c r="J23" s="12">
        <v>2600</v>
      </c>
      <c r="K23" s="12"/>
      <c r="L23" s="12"/>
      <c r="M23" s="15">
        <v>1</v>
      </c>
      <c r="N23" s="32" t="s">
        <v>116</v>
      </c>
      <c r="O23" s="50"/>
      <c r="P23" s="26"/>
      <c r="Q23" s="2"/>
      <c r="R23" s="2"/>
      <c r="S23" s="2"/>
    </row>
    <row r="24" spans="1:19" s="3" customFormat="1" ht="119.25" customHeight="1" thickBot="1" x14ac:dyDescent="0.25">
      <c r="A24" s="16">
        <f t="shared" ref="A24:A49" si="1">A23+1</f>
        <v>16</v>
      </c>
      <c r="B24" s="30" t="s">
        <v>129</v>
      </c>
      <c r="C24" s="10" t="s">
        <v>53</v>
      </c>
      <c r="D24" s="11" t="s">
        <v>13</v>
      </c>
      <c r="E24" s="13" t="s">
        <v>113</v>
      </c>
      <c r="F24" s="11" t="s">
        <v>44</v>
      </c>
      <c r="G24" s="11" t="s">
        <v>12</v>
      </c>
      <c r="H24" s="10" t="s">
        <v>71</v>
      </c>
      <c r="I24" s="12">
        <v>900</v>
      </c>
      <c r="J24" s="12">
        <v>2000</v>
      </c>
      <c r="K24" s="12"/>
      <c r="L24" s="12"/>
      <c r="M24" s="15">
        <v>1</v>
      </c>
      <c r="N24" s="32" t="s">
        <v>72</v>
      </c>
      <c r="O24" s="51"/>
      <c r="P24" s="26"/>
      <c r="Q24" s="2"/>
      <c r="R24" s="2"/>
      <c r="S24" s="2"/>
    </row>
    <row r="25" spans="1:19" s="3" customFormat="1" ht="119.25" customHeight="1" thickBot="1" x14ac:dyDescent="0.25">
      <c r="A25" s="16">
        <f t="shared" si="1"/>
        <v>17</v>
      </c>
      <c r="B25" s="30" t="s">
        <v>130</v>
      </c>
      <c r="C25" s="10" t="s">
        <v>51</v>
      </c>
      <c r="D25" s="11" t="s">
        <v>14</v>
      </c>
      <c r="E25" s="13" t="s">
        <v>113</v>
      </c>
      <c r="F25" s="11" t="s">
        <v>9</v>
      </c>
      <c r="G25" s="11" t="s">
        <v>12</v>
      </c>
      <c r="H25" s="10" t="s">
        <v>65</v>
      </c>
      <c r="I25" s="12">
        <v>1500</v>
      </c>
      <c r="J25" s="12">
        <v>2400</v>
      </c>
      <c r="K25" s="12"/>
      <c r="L25" s="12"/>
      <c r="M25" s="15">
        <v>1</v>
      </c>
      <c r="N25" s="15" t="s">
        <v>115</v>
      </c>
      <c r="O25" s="50"/>
      <c r="P25" s="26"/>
      <c r="Q25" s="2"/>
      <c r="R25" s="2"/>
      <c r="S25" s="2"/>
    </row>
    <row r="26" spans="1:19" s="3" customFormat="1" ht="119.25" customHeight="1" x14ac:dyDescent="0.2">
      <c r="A26" s="16">
        <f t="shared" si="1"/>
        <v>18</v>
      </c>
      <c r="B26" s="30" t="s">
        <v>131</v>
      </c>
      <c r="C26" s="10" t="s">
        <v>75</v>
      </c>
      <c r="D26" s="11" t="s">
        <v>13</v>
      </c>
      <c r="E26" s="11" t="s">
        <v>25</v>
      </c>
      <c r="F26" s="11" t="s">
        <v>9</v>
      </c>
      <c r="G26" s="11" t="s">
        <v>56</v>
      </c>
      <c r="H26" s="42" t="s">
        <v>74</v>
      </c>
      <c r="I26" s="12">
        <v>900</v>
      </c>
      <c r="J26" s="12">
        <v>2000</v>
      </c>
      <c r="K26" s="12"/>
      <c r="L26" s="12"/>
      <c r="M26" s="15">
        <v>2</v>
      </c>
      <c r="N26" s="32" t="s">
        <v>106</v>
      </c>
      <c r="O26" s="51"/>
      <c r="P26" s="26"/>
      <c r="Q26" s="2"/>
      <c r="R26" s="2"/>
      <c r="S26" s="2"/>
    </row>
    <row r="27" spans="1:19" s="3" customFormat="1" ht="119.25" customHeight="1" thickBot="1" x14ac:dyDescent="0.25">
      <c r="A27" s="16">
        <f t="shared" si="1"/>
        <v>19</v>
      </c>
      <c r="B27" s="30" t="s">
        <v>112</v>
      </c>
      <c r="C27" s="10" t="s">
        <v>151</v>
      </c>
      <c r="D27" s="11" t="s">
        <v>13</v>
      </c>
      <c r="E27" s="13" t="s">
        <v>110</v>
      </c>
      <c r="F27" s="11" t="s">
        <v>9</v>
      </c>
      <c r="G27" s="11" t="s">
        <v>12</v>
      </c>
      <c r="H27" s="42" t="s">
        <v>76</v>
      </c>
      <c r="I27" s="12">
        <v>900</v>
      </c>
      <c r="J27" s="12">
        <v>2000</v>
      </c>
      <c r="K27" s="12"/>
      <c r="L27" s="12"/>
      <c r="M27" s="15">
        <v>1</v>
      </c>
      <c r="N27" s="32" t="s">
        <v>108</v>
      </c>
      <c r="O27" s="51"/>
      <c r="P27" s="26"/>
      <c r="Q27" s="2"/>
      <c r="R27" s="2"/>
      <c r="S27" s="2"/>
    </row>
    <row r="28" spans="1:19" s="3" customFormat="1" ht="119.25" customHeight="1" x14ac:dyDescent="0.2">
      <c r="A28" s="16">
        <f t="shared" si="1"/>
        <v>20</v>
      </c>
      <c r="B28" s="30" t="s">
        <v>132</v>
      </c>
      <c r="C28" s="10" t="s">
        <v>152</v>
      </c>
      <c r="D28" s="11" t="s">
        <v>13</v>
      </c>
      <c r="E28" s="11" t="s">
        <v>133</v>
      </c>
      <c r="F28" s="11" t="s">
        <v>9</v>
      </c>
      <c r="G28" s="11" t="s">
        <v>12</v>
      </c>
      <c r="H28" s="42" t="s">
        <v>67</v>
      </c>
      <c r="I28" s="12">
        <v>900</v>
      </c>
      <c r="J28" s="12">
        <v>2000</v>
      </c>
      <c r="K28" s="12"/>
      <c r="L28" s="12"/>
      <c r="M28" s="15">
        <v>1</v>
      </c>
      <c r="N28" s="32"/>
      <c r="O28" s="51"/>
      <c r="P28" s="26"/>
      <c r="Q28" s="2"/>
      <c r="R28" s="2"/>
      <c r="S28" s="2"/>
    </row>
    <row r="29" spans="1:19" s="3" customFormat="1" ht="119.25" customHeight="1" thickBot="1" x14ac:dyDescent="0.25">
      <c r="A29" s="16">
        <f t="shared" si="1"/>
        <v>21</v>
      </c>
      <c r="B29" s="30" t="s">
        <v>134</v>
      </c>
      <c r="C29" s="10" t="s">
        <v>79</v>
      </c>
      <c r="D29" s="11" t="s">
        <v>13</v>
      </c>
      <c r="E29" s="13" t="s">
        <v>111</v>
      </c>
      <c r="F29" s="11" t="s">
        <v>9</v>
      </c>
      <c r="G29" s="11" t="s">
        <v>56</v>
      </c>
      <c r="H29" s="42" t="s">
        <v>76</v>
      </c>
      <c r="I29" s="12">
        <v>900</v>
      </c>
      <c r="J29" s="12">
        <v>2000</v>
      </c>
      <c r="K29" s="12"/>
      <c r="L29" s="12"/>
      <c r="M29" s="15">
        <v>1</v>
      </c>
      <c r="N29" s="15"/>
      <c r="O29" s="50"/>
      <c r="P29" s="26"/>
      <c r="Q29" s="2"/>
      <c r="R29" s="2"/>
      <c r="S29" s="2"/>
    </row>
    <row r="30" spans="1:19" s="3" customFormat="1" ht="119.25" customHeight="1" x14ac:dyDescent="0.2">
      <c r="A30" s="16">
        <f t="shared" si="1"/>
        <v>22</v>
      </c>
      <c r="B30" s="30" t="s">
        <v>135</v>
      </c>
      <c r="C30" s="10" t="s">
        <v>81</v>
      </c>
      <c r="D30" s="11" t="s">
        <v>13</v>
      </c>
      <c r="E30" s="11" t="s">
        <v>25</v>
      </c>
      <c r="F30" s="11" t="s">
        <v>9</v>
      </c>
      <c r="G30" s="11" t="s">
        <v>56</v>
      </c>
      <c r="H30" s="42" t="s">
        <v>80</v>
      </c>
      <c r="I30" s="12">
        <v>1100</v>
      </c>
      <c r="J30" s="12">
        <v>2000</v>
      </c>
      <c r="K30" s="12"/>
      <c r="L30" s="12"/>
      <c r="M30" s="15">
        <v>2</v>
      </c>
      <c r="N30" s="32" t="s">
        <v>104</v>
      </c>
      <c r="O30" s="51"/>
      <c r="P30" s="26"/>
      <c r="Q30" s="2"/>
      <c r="R30" s="2"/>
      <c r="S30" s="2"/>
    </row>
    <row r="31" spans="1:19" s="3" customFormat="1" ht="119.25" customHeight="1" thickBot="1" x14ac:dyDescent="0.25">
      <c r="A31" s="16">
        <f t="shared" si="1"/>
        <v>23</v>
      </c>
      <c r="B31" s="30" t="s">
        <v>136</v>
      </c>
      <c r="C31" s="10" t="s">
        <v>77</v>
      </c>
      <c r="D31" s="11" t="s">
        <v>13</v>
      </c>
      <c r="E31" s="13" t="s">
        <v>113</v>
      </c>
      <c r="F31" s="11" t="s">
        <v>9</v>
      </c>
      <c r="G31" s="11" t="s">
        <v>12</v>
      </c>
      <c r="H31" s="42" t="s">
        <v>74</v>
      </c>
      <c r="I31" s="12">
        <v>900</v>
      </c>
      <c r="J31" s="12">
        <v>2000</v>
      </c>
      <c r="K31" s="12"/>
      <c r="L31" s="12"/>
      <c r="M31" s="15">
        <v>1</v>
      </c>
      <c r="N31" s="32" t="s">
        <v>114</v>
      </c>
      <c r="O31" s="51"/>
      <c r="P31" s="26"/>
      <c r="Q31" s="2"/>
      <c r="R31" s="2"/>
      <c r="S31" s="2"/>
    </row>
    <row r="32" spans="1:19" s="3" customFormat="1" ht="119.25" customHeight="1" x14ac:dyDescent="0.2">
      <c r="A32" s="16">
        <f t="shared" si="1"/>
        <v>24</v>
      </c>
      <c r="B32" s="30" t="s">
        <v>137</v>
      </c>
      <c r="C32" s="10" t="s">
        <v>78</v>
      </c>
      <c r="D32" s="11" t="s">
        <v>13</v>
      </c>
      <c r="E32" s="11" t="s">
        <v>25</v>
      </c>
      <c r="F32" s="11" t="s">
        <v>9</v>
      </c>
      <c r="G32" s="11" t="s">
        <v>12</v>
      </c>
      <c r="H32" s="42" t="s">
        <v>74</v>
      </c>
      <c r="I32" s="12">
        <v>900</v>
      </c>
      <c r="J32" s="12">
        <v>2000</v>
      </c>
      <c r="K32" s="12"/>
      <c r="L32" s="12"/>
      <c r="M32" s="15">
        <v>1</v>
      </c>
      <c r="N32" s="32" t="s">
        <v>103</v>
      </c>
      <c r="O32" s="51"/>
      <c r="P32" s="26"/>
      <c r="Q32" s="2"/>
      <c r="R32" s="2"/>
      <c r="S32" s="2"/>
    </row>
    <row r="33" spans="1:19" s="3" customFormat="1" ht="119.25" customHeight="1" x14ac:dyDescent="0.2">
      <c r="A33" s="16">
        <f t="shared" si="1"/>
        <v>25</v>
      </c>
      <c r="B33" s="30" t="s">
        <v>138</v>
      </c>
      <c r="C33" s="10" t="s">
        <v>140</v>
      </c>
      <c r="D33" s="11" t="s">
        <v>13</v>
      </c>
      <c r="E33" s="11" t="s">
        <v>25</v>
      </c>
      <c r="F33" s="11" t="s">
        <v>9</v>
      </c>
      <c r="G33" s="11" t="s">
        <v>12</v>
      </c>
      <c r="H33" s="42" t="s">
        <v>74</v>
      </c>
      <c r="I33" s="12">
        <v>900</v>
      </c>
      <c r="J33" s="12">
        <v>2000</v>
      </c>
      <c r="K33" s="12"/>
      <c r="L33" s="12"/>
      <c r="M33" s="15">
        <v>1</v>
      </c>
      <c r="N33" s="32" t="s">
        <v>139</v>
      </c>
      <c r="O33" s="52"/>
      <c r="P33" s="26"/>
      <c r="Q33" s="2"/>
      <c r="R33" s="2"/>
      <c r="S33" s="2"/>
    </row>
    <row r="34" spans="1:19" s="3" customFormat="1" ht="119.25" customHeight="1" x14ac:dyDescent="0.2">
      <c r="A34" s="16">
        <f t="shared" si="1"/>
        <v>26</v>
      </c>
      <c r="B34" s="30" t="s">
        <v>141</v>
      </c>
      <c r="C34" s="39" t="s">
        <v>30</v>
      </c>
      <c r="D34" s="11" t="s">
        <v>13</v>
      </c>
      <c r="E34" s="11" t="s">
        <v>31</v>
      </c>
      <c r="F34" s="11" t="s">
        <v>32</v>
      </c>
      <c r="G34" s="39" t="s">
        <v>30</v>
      </c>
      <c r="H34" s="39" t="s">
        <v>30</v>
      </c>
      <c r="I34" s="39" t="s">
        <v>30</v>
      </c>
      <c r="J34" s="39" t="s">
        <v>30</v>
      </c>
      <c r="K34" s="39" t="s">
        <v>30</v>
      </c>
      <c r="L34" s="39" t="s">
        <v>30</v>
      </c>
      <c r="M34" s="39" t="s">
        <v>30</v>
      </c>
      <c r="N34" s="32" t="s">
        <v>83</v>
      </c>
      <c r="O34" s="51"/>
      <c r="P34" s="26"/>
      <c r="Q34" s="2"/>
      <c r="R34" s="2"/>
      <c r="S34" s="2"/>
    </row>
    <row r="35" spans="1:19" s="3" customFormat="1" ht="119.25" customHeight="1" x14ac:dyDescent="0.2">
      <c r="A35" s="16">
        <f t="shared" si="1"/>
        <v>27</v>
      </c>
      <c r="B35" s="30" t="s">
        <v>142</v>
      </c>
      <c r="C35" s="10" t="s">
        <v>84</v>
      </c>
      <c r="D35" s="11" t="s">
        <v>14</v>
      </c>
      <c r="E35" s="11" t="s">
        <v>25</v>
      </c>
      <c r="F35" s="11" t="s">
        <v>9</v>
      </c>
      <c r="G35" s="11" t="s">
        <v>12</v>
      </c>
      <c r="H35" s="42" t="s">
        <v>85</v>
      </c>
      <c r="I35" s="12">
        <v>900</v>
      </c>
      <c r="J35" s="12">
        <v>2000</v>
      </c>
      <c r="K35" s="12"/>
      <c r="L35" s="12"/>
      <c r="M35" s="15">
        <v>1</v>
      </c>
      <c r="N35" s="32" t="s">
        <v>105</v>
      </c>
      <c r="O35" s="51"/>
      <c r="P35" s="26"/>
      <c r="Q35" s="2"/>
      <c r="R35" s="2"/>
      <c r="S35" s="2"/>
    </row>
    <row r="36" spans="1:19" s="3" customFormat="1" ht="119.25" customHeight="1" x14ac:dyDescent="0.2">
      <c r="A36" s="16">
        <f t="shared" si="1"/>
        <v>28</v>
      </c>
      <c r="B36" s="30" t="s">
        <v>143</v>
      </c>
      <c r="C36" s="10" t="s">
        <v>87</v>
      </c>
      <c r="D36" s="11" t="s">
        <v>13</v>
      </c>
      <c r="E36" s="11" t="s">
        <v>25</v>
      </c>
      <c r="F36" s="11" t="s">
        <v>9</v>
      </c>
      <c r="G36" s="11" t="s">
        <v>56</v>
      </c>
      <c r="H36" s="42" t="s">
        <v>86</v>
      </c>
      <c r="I36" s="12">
        <v>1200</v>
      </c>
      <c r="J36" s="12">
        <v>2000</v>
      </c>
      <c r="K36" s="12"/>
      <c r="L36" s="12"/>
      <c r="M36" s="15">
        <v>2</v>
      </c>
      <c r="N36" s="32"/>
      <c r="O36" s="51"/>
      <c r="P36" s="26"/>
      <c r="Q36" s="2"/>
      <c r="R36" s="2"/>
      <c r="S36" s="2"/>
    </row>
    <row r="37" spans="1:19" s="3" customFormat="1" ht="119.25" customHeight="1" thickBot="1" x14ac:dyDescent="0.25">
      <c r="A37" s="16">
        <f t="shared" si="1"/>
        <v>29</v>
      </c>
      <c r="B37" s="30" t="s">
        <v>33</v>
      </c>
      <c r="C37" s="10" t="s">
        <v>82</v>
      </c>
      <c r="D37" s="11" t="s">
        <v>13</v>
      </c>
      <c r="E37" s="13" t="s">
        <v>113</v>
      </c>
      <c r="F37" s="11" t="s">
        <v>9</v>
      </c>
      <c r="G37" s="11" t="s">
        <v>12</v>
      </c>
      <c r="H37" s="10" t="s">
        <v>61</v>
      </c>
      <c r="I37" s="12">
        <v>900</v>
      </c>
      <c r="J37" s="12">
        <v>2000</v>
      </c>
      <c r="K37" s="12"/>
      <c r="L37" s="12"/>
      <c r="M37" s="15">
        <v>1</v>
      </c>
      <c r="N37" s="32"/>
      <c r="O37" s="51"/>
      <c r="P37" s="26"/>
      <c r="Q37" s="2"/>
      <c r="R37" s="2"/>
      <c r="S37" s="2"/>
    </row>
    <row r="38" spans="1:19" s="3" customFormat="1" ht="119.25" customHeight="1" thickBot="1" x14ac:dyDescent="0.25">
      <c r="A38" s="16">
        <f t="shared" si="1"/>
        <v>30</v>
      </c>
      <c r="B38" s="30" t="s">
        <v>88</v>
      </c>
      <c r="C38" s="10" t="s">
        <v>89</v>
      </c>
      <c r="D38" s="11" t="s">
        <v>13</v>
      </c>
      <c r="E38" s="13" t="s">
        <v>113</v>
      </c>
      <c r="F38" s="11" t="s">
        <v>9</v>
      </c>
      <c r="G38" s="11" t="s">
        <v>12</v>
      </c>
      <c r="H38" s="10" t="s">
        <v>61</v>
      </c>
      <c r="I38" s="12">
        <v>900</v>
      </c>
      <c r="J38" s="12">
        <v>2000</v>
      </c>
      <c r="K38" s="12"/>
      <c r="L38" s="12"/>
      <c r="M38" s="15">
        <v>1</v>
      </c>
      <c r="N38" s="32"/>
      <c r="O38" s="51"/>
      <c r="P38" s="26"/>
      <c r="Q38" s="2"/>
      <c r="R38" s="2"/>
      <c r="S38" s="2"/>
    </row>
    <row r="39" spans="1:19" s="3" customFormat="1" ht="119.25" customHeight="1" x14ac:dyDescent="0.2">
      <c r="A39" s="16">
        <f>A38+1</f>
        <v>31</v>
      </c>
      <c r="B39" s="30" t="s">
        <v>144</v>
      </c>
      <c r="C39" s="10" t="s">
        <v>84</v>
      </c>
      <c r="D39" s="11" t="s">
        <v>14</v>
      </c>
      <c r="E39" s="11" t="s">
        <v>25</v>
      </c>
      <c r="F39" s="11" t="s">
        <v>9</v>
      </c>
      <c r="G39" s="11" t="s">
        <v>12</v>
      </c>
      <c r="H39" s="42" t="s">
        <v>85</v>
      </c>
      <c r="I39" s="12">
        <v>900</v>
      </c>
      <c r="J39" s="12">
        <v>2000</v>
      </c>
      <c r="K39" s="12"/>
      <c r="L39" s="12"/>
      <c r="M39" s="15">
        <v>1</v>
      </c>
      <c r="N39" s="32" t="s">
        <v>105</v>
      </c>
      <c r="O39" s="51"/>
      <c r="P39" s="26"/>
      <c r="Q39" s="2"/>
      <c r="R39" s="2"/>
      <c r="S39" s="2"/>
    </row>
    <row r="40" spans="1:19" s="3" customFormat="1" ht="119.25" customHeight="1" x14ac:dyDescent="0.2">
      <c r="A40" s="16">
        <f t="shared" si="1"/>
        <v>32</v>
      </c>
      <c r="B40" s="30" t="s">
        <v>90</v>
      </c>
      <c r="C40" s="10" t="s">
        <v>78</v>
      </c>
      <c r="D40" s="11" t="s">
        <v>13</v>
      </c>
      <c r="E40" s="11" t="s">
        <v>25</v>
      </c>
      <c r="F40" s="11" t="s">
        <v>9</v>
      </c>
      <c r="G40" s="11" t="s">
        <v>12</v>
      </c>
      <c r="H40" s="42" t="s">
        <v>86</v>
      </c>
      <c r="I40" s="12">
        <v>900</v>
      </c>
      <c r="J40" s="12">
        <v>2000</v>
      </c>
      <c r="K40" s="12"/>
      <c r="L40" s="12"/>
      <c r="M40" s="15">
        <v>1</v>
      </c>
      <c r="N40" s="32"/>
      <c r="O40" s="51"/>
      <c r="P40" s="26"/>
      <c r="Q40" s="2"/>
      <c r="R40" s="2"/>
      <c r="S40" s="2"/>
    </row>
    <row r="41" spans="1:19" s="3" customFormat="1" ht="119.25" customHeight="1" x14ac:dyDescent="0.2">
      <c r="A41" s="16">
        <f t="shared" si="1"/>
        <v>33</v>
      </c>
      <c r="B41" s="30" t="s">
        <v>34</v>
      </c>
      <c r="C41" s="10" t="s">
        <v>145</v>
      </c>
      <c r="D41" s="11" t="s">
        <v>14</v>
      </c>
      <c r="E41" s="11" t="s">
        <v>25</v>
      </c>
      <c r="F41" s="11" t="s">
        <v>9</v>
      </c>
      <c r="G41" s="11" t="s">
        <v>12</v>
      </c>
      <c r="H41" s="42" t="s">
        <v>74</v>
      </c>
      <c r="I41" s="12">
        <v>900</v>
      </c>
      <c r="J41" s="12">
        <v>2000</v>
      </c>
      <c r="K41" s="12"/>
      <c r="L41" s="12"/>
      <c r="M41" s="15">
        <v>1</v>
      </c>
      <c r="N41" s="32" t="s">
        <v>104</v>
      </c>
      <c r="O41" s="51"/>
      <c r="P41" s="26"/>
      <c r="Q41" s="2"/>
      <c r="R41" s="2"/>
      <c r="S41" s="2"/>
    </row>
    <row r="42" spans="1:19" s="3" customFormat="1" ht="119.25" customHeight="1" x14ac:dyDescent="0.2">
      <c r="A42" s="16">
        <f t="shared" si="1"/>
        <v>34</v>
      </c>
      <c r="B42" s="30" t="s">
        <v>35</v>
      </c>
      <c r="C42" s="10" t="s">
        <v>91</v>
      </c>
      <c r="D42" s="11" t="s">
        <v>23</v>
      </c>
      <c r="E42" s="11" t="s">
        <v>110</v>
      </c>
      <c r="F42" s="11" t="s">
        <v>9</v>
      </c>
      <c r="G42" s="11" t="s">
        <v>48</v>
      </c>
      <c r="H42" s="10" t="s">
        <v>63</v>
      </c>
      <c r="I42" s="12">
        <v>900</v>
      </c>
      <c r="J42" s="12">
        <v>2000</v>
      </c>
      <c r="K42" s="12"/>
      <c r="L42" s="12"/>
      <c r="M42" s="15">
        <v>1</v>
      </c>
      <c r="N42" s="32" t="s">
        <v>146</v>
      </c>
      <c r="O42" s="51"/>
      <c r="P42" s="26"/>
      <c r="Q42" s="2"/>
      <c r="R42" s="2"/>
      <c r="S42" s="2"/>
    </row>
    <row r="43" spans="1:19" s="3" customFormat="1" ht="119.25" customHeight="1" x14ac:dyDescent="0.2">
      <c r="A43" s="16">
        <f t="shared" si="1"/>
        <v>35</v>
      </c>
      <c r="B43" s="30" t="s">
        <v>36</v>
      </c>
      <c r="C43" s="10" t="s">
        <v>91</v>
      </c>
      <c r="D43" s="11" t="s">
        <v>23</v>
      </c>
      <c r="E43" s="11" t="s">
        <v>110</v>
      </c>
      <c r="F43" s="11" t="s">
        <v>9</v>
      </c>
      <c r="G43" s="11" t="s">
        <v>48</v>
      </c>
      <c r="H43" s="10" t="s">
        <v>61</v>
      </c>
      <c r="I43" s="12">
        <v>900</v>
      </c>
      <c r="J43" s="12">
        <v>2000</v>
      </c>
      <c r="K43" s="12"/>
      <c r="L43" s="12"/>
      <c r="M43" s="15">
        <v>1</v>
      </c>
      <c r="N43" s="32" t="s">
        <v>92</v>
      </c>
      <c r="O43" s="51"/>
      <c r="P43" s="26"/>
      <c r="Q43" s="2"/>
      <c r="R43" s="2"/>
      <c r="S43" s="2"/>
    </row>
    <row r="44" spans="1:19" s="3" customFormat="1" ht="119.25" customHeight="1" x14ac:dyDescent="0.2">
      <c r="A44" s="16">
        <f t="shared" si="1"/>
        <v>36</v>
      </c>
      <c r="B44" s="30" t="s">
        <v>37</v>
      </c>
      <c r="C44" s="10" t="s">
        <v>93</v>
      </c>
      <c r="D44" s="11" t="s">
        <v>13</v>
      </c>
      <c r="E44" s="11" t="s">
        <v>110</v>
      </c>
      <c r="F44" s="11" t="s">
        <v>9</v>
      </c>
      <c r="G44" s="11" t="s">
        <v>12</v>
      </c>
      <c r="H44" s="10" t="s">
        <v>63</v>
      </c>
      <c r="I44" s="12">
        <v>1300</v>
      </c>
      <c r="J44" s="12">
        <v>1300</v>
      </c>
      <c r="K44" s="12"/>
      <c r="L44" s="12"/>
      <c r="M44" s="15">
        <v>2</v>
      </c>
      <c r="N44" s="32" t="s">
        <v>45</v>
      </c>
      <c r="O44" s="51"/>
      <c r="P44" s="26"/>
      <c r="Q44" s="2"/>
      <c r="R44" s="2"/>
      <c r="S44" s="2"/>
    </row>
    <row r="45" spans="1:19" s="3" customFormat="1" ht="119.25" customHeight="1" x14ac:dyDescent="0.2">
      <c r="A45" s="16">
        <f t="shared" si="1"/>
        <v>37</v>
      </c>
      <c r="B45" s="30" t="s">
        <v>38</v>
      </c>
      <c r="C45" s="10" t="s">
        <v>147</v>
      </c>
      <c r="D45" s="11" t="s">
        <v>23</v>
      </c>
      <c r="E45" s="11" t="s">
        <v>110</v>
      </c>
      <c r="F45" s="11" t="s">
        <v>9</v>
      </c>
      <c r="G45" s="11" t="s">
        <v>12</v>
      </c>
      <c r="H45" s="10" t="s">
        <v>63</v>
      </c>
      <c r="I45" s="12">
        <v>900</v>
      </c>
      <c r="J45" s="12">
        <v>1400</v>
      </c>
      <c r="K45" s="12"/>
      <c r="L45" s="12"/>
      <c r="M45" s="15">
        <v>5</v>
      </c>
      <c r="N45" s="32" t="s">
        <v>94</v>
      </c>
      <c r="O45" s="51"/>
      <c r="P45" s="26"/>
      <c r="Q45" s="2"/>
      <c r="R45" s="2"/>
      <c r="S45" s="2"/>
    </row>
    <row r="46" spans="1:19" s="3" customFormat="1" ht="119.25" customHeight="1" x14ac:dyDescent="0.2">
      <c r="A46" s="16">
        <f t="shared" si="1"/>
        <v>38</v>
      </c>
      <c r="B46" s="30" t="s">
        <v>39</v>
      </c>
      <c r="C46" s="10" t="s">
        <v>95</v>
      </c>
      <c r="D46" s="11" t="s">
        <v>23</v>
      </c>
      <c r="E46" s="11" t="s">
        <v>110</v>
      </c>
      <c r="F46" s="11" t="s">
        <v>9</v>
      </c>
      <c r="G46" s="11" t="s">
        <v>12</v>
      </c>
      <c r="H46" s="10" t="s">
        <v>63</v>
      </c>
      <c r="I46" s="12">
        <v>900</v>
      </c>
      <c r="J46" s="12">
        <v>1400</v>
      </c>
      <c r="K46" s="12"/>
      <c r="L46" s="12"/>
      <c r="M46" s="15">
        <v>2</v>
      </c>
      <c r="N46" s="32" t="s">
        <v>96</v>
      </c>
      <c r="O46" s="51"/>
      <c r="P46" s="26"/>
      <c r="Q46" s="2"/>
      <c r="R46" s="2"/>
      <c r="S46" s="2"/>
    </row>
    <row r="47" spans="1:19" s="3" customFormat="1" ht="119.25" customHeight="1" x14ac:dyDescent="0.2">
      <c r="A47" s="16">
        <f t="shared" si="1"/>
        <v>39</v>
      </c>
      <c r="B47" s="30" t="s">
        <v>40</v>
      </c>
      <c r="C47" s="10" t="s">
        <v>97</v>
      </c>
      <c r="D47" s="11" t="s">
        <v>23</v>
      </c>
      <c r="E47" s="11" t="s">
        <v>110</v>
      </c>
      <c r="F47" s="11" t="s">
        <v>9</v>
      </c>
      <c r="G47" s="11" t="s">
        <v>12</v>
      </c>
      <c r="H47" s="10" t="s">
        <v>63</v>
      </c>
      <c r="I47" s="10">
        <v>900</v>
      </c>
      <c r="J47" s="12">
        <v>1400</v>
      </c>
      <c r="K47" s="12"/>
      <c r="L47" s="12"/>
      <c r="M47" s="15">
        <v>1</v>
      </c>
      <c r="N47" s="32" t="s">
        <v>98</v>
      </c>
      <c r="O47" s="51"/>
      <c r="P47" s="26"/>
      <c r="Q47" s="2"/>
      <c r="R47" s="2"/>
      <c r="S47" s="2"/>
    </row>
    <row r="48" spans="1:19" s="3" customFormat="1" ht="119.25" customHeight="1" x14ac:dyDescent="0.2">
      <c r="A48" s="16">
        <f t="shared" si="1"/>
        <v>40</v>
      </c>
      <c r="B48" s="30" t="s">
        <v>41</v>
      </c>
      <c r="C48" s="10" t="s">
        <v>99</v>
      </c>
      <c r="D48" s="11" t="s">
        <v>13</v>
      </c>
      <c r="E48" s="11" t="s">
        <v>110</v>
      </c>
      <c r="F48" s="11" t="s">
        <v>9</v>
      </c>
      <c r="G48" s="11" t="s">
        <v>12</v>
      </c>
      <c r="H48" s="10" t="s">
        <v>63</v>
      </c>
      <c r="I48" s="12">
        <v>1000</v>
      </c>
      <c r="J48" s="12">
        <v>1600</v>
      </c>
      <c r="K48" s="12"/>
      <c r="L48" s="12"/>
      <c r="M48" s="15">
        <v>2</v>
      </c>
      <c r="N48" s="32"/>
      <c r="O48" s="51"/>
      <c r="P48" s="26"/>
      <c r="Q48" s="2"/>
      <c r="R48" s="2"/>
      <c r="S48" s="2"/>
    </row>
    <row r="49" spans="1:19" s="3" customFormat="1" ht="119.25" customHeight="1" x14ac:dyDescent="0.2">
      <c r="A49" s="16">
        <f t="shared" si="1"/>
        <v>41</v>
      </c>
      <c r="B49" s="30" t="s">
        <v>148</v>
      </c>
      <c r="C49" s="10" t="s">
        <v>82</v>
      </c>
      <c r="D49" s="11" t="s">
        <v>13</v>
      </c>
      <c r="E49" s="11" t="s">
        <v>113</v>
      </c>
      <c r="F49" s="11" t="s">
        <v>9</v>
      </c>
      <c r="G49" s="11" t="s">
        <v>12</v>
      </c>
      <c r="H49" s="10" t="s">
        <v>61</v>
      </c>
      <c r="I49" s="12">
        <v>900</v>
      </c>
      <c r="J49" s="12">
        <v>2000</v>
      </c>
      <c r="K49" s="12"/>
      <c r="L49" s="12"/>
      <c r="M49" s="15">
        <v>1</v>
      </c>
      <c r="N49" s="32"/>
      <c r="O49" s="51"/>
      <c r="P49" s="26"/>
      <c r="Q49" s="2"/>
      <c r="R49" s="2"/>
      <c r="S49" s="2"/>
    </row>
    <row r="50" spans="1:19" s="3" customFormat="1" ht="119.25" customHeight="1" x14ac:dyDescent="0.2">
      <c r="A50" s="16">
        <f>A49+1</f>
        <v>42</v>
      </c>
      <c r="B50" s="30" t="s">
        <v>149</v>
      </c>
      <c r="C50" s="10" t="s">
        <v>150</v>
      </c>
      <c r="D50" s="11" t="s">
        <v>23</v>
      </c>
      <c r="E50" s="11" t="s">
        <v>110</v>
      </c>
      <c r="F50" s="11" t="s">
        <v>9</v>
      </c>
      <c r="G50" s="11" t="s">
        <v>12</v>
      </c>
      <c r="H50" s="10" t="s">
        <v>71</v>
      </c>
      <c r="I50" s="12">
        <v>1600</v>
      </c>
      <c r="J50" s="12">
        <v>2000</v>
      </c>
      <c r="K50" s="12"/>
      <c r="L50" s="12"/>
      <c r="M50" s="15">
        <v>1</v>
      </c>
      <c r="N50" s="32"/>
      <c r="O50" s="51"/>
      <c r="P50" s="26"/>
      <c r="Q50" s="2"/>
      <c r="R50" s="2"/>
      <c r="S50" s="2"/>
    </row>
    <row r="51" spans="1:19" s="3" customFormat="1" ht="119.25" customHeight="1" x14ac:dyDescent="0.2">
      <c r="A51" s="16">
        <f>A50+1</f>
        <v>43</v>
      </c>
      <c r="B51" s="30" t="s">
        <v>203</v>
      </c>
      <c r="C51" s="10" t="s">
        <v>204</v>
      </c>
      <c r="D51" s="11" t="s">
        <v>2</v>
      </c>
      <c r="E51" s="11" t="s">
        <v>205</v>
      </c>
      <c r="F51" s="39" t="s">
        <v>30</v>
      </c>
      <c r="G51" s="39" t="s">
        <v>30</v>
      </c>
      <c r="H51" s="39" t="s">
        <v>30</v>
      </c>
      <c r="I51" s="39" t="s">
        <v>30</v>
      </c>
      <c r="J51" s="39" t="s">
        <v>30</v>
      </c>
      <c r="K51" s="39" t="s">
        <v>30</v>
      </c>
      <c r="L51" s="39" t="s">
        <v>30</v>
      </c>
      <c r="M51" s="39" t="s">
        <v>30</v>
      </c>
      <c r="N51" s="32" t="s">
        <v>206</v>
      </c>
      <c r="O51" s="51"/>
      <c r="P51" s="26"/>
      <c r="Q51" s="2"/>
      <c r="R51" s="2"/>
      <c r="S51" s="2"/>
    </row>
    <row r="55" spans="1:19" s="20" customFormat="1" ht="30" customHeight="1" thickBot="1" x14ac:dyDescent="0.25">
      <c r="A55" s="75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7"/>
      <c r="M55" s="17">
        <f>SUM(M6:M51)</f>
        <v>50</v>
      </c>
      <c r="N55" s="17"/>
      <c r="O55" s="49"/>
      <c r="P55" s="27"/>
      <c r="Q55" s="21"/>
      <c r="R55" s="21"/>
      <c r="S55" s="21"/>
    </row>
    <row r="56" spans="1:19" s="18" customFormat="1" ht="30" customHeight="1" x14ac:dyDescent="0.25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47"/>
      <c r="P56" s="28"/>
      <c r="Q56" s="19"/>
      <c r="R56" s="19"/>
      <c r="S56" s="19"/>
    </row>
    <row r="57" spans="1:19" s="22" customFormat="1" ht="27" customHeight="1" x14ac:dyDescent="0.3">
      <c r="A57" s="74" t="s">
        <v>20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48"/>
      <c r="P57" s="23"/>
    </row>
    <row r="58" spans="1:19" s="22" customFormat="1" ht="56.25" customHeight="1" x14ac:dyDescent="0.3">
      <c r="A58" s="74" t="s">
        <v>100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48"/>
      <c r="P58" s="23"/>
    </row>
    <row r="59" spans="1:19" ht="33.75" customHeight="1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</row>
    <row r="60" spans="1:19" ht="33.75" customHeight="1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</row>
    <row r="61" spans="1:19" ht="33.75" customHeight="1" x14ac:dyDescent="0.2">
      <c r="A61" s="25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</row>
    <row r="62" spans="1:19" ht="33.75" customHeight="1" x14ac:dyDescent="0.2">
      <c r="A62" s="25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</row>
    <row r="63" spans="1:19" ht="15" x14ac:dyDescent="0.2"/>
    <row r="64" spans="1:19" ht="15" x14ac:dyDescent="0.2"/>
    <row r="65" ht="15" x14ac:dyDescent="0.2"/>
    <row r="66" ht="15" x14ac:dyDescent="0.2"/>
    <row r="67" ht="15" x14ac:dyDescent="0.2"/>
    <row r="68" ht="15" x14ac:dyDescent="0.2"/>
    <row r="69" ht="15" x14ac:dyDescent="0.2"/>
    <row r="70" ht="15" x14ac:dyDescent="0.2"/>
    <row r="71" ht="15" x14ac:dyDescent="0.2"/>
    <row r="72" ht="15" x14ac:dyDescent="0.2"/>
    <row r="73" ht="15" x14ac:dyDescent="0.2"/>
  </sheetData>
  <mergeCells count="21">
    <mergeCell ref="P5:P6"/>
    <mergeCell ref="P7:P8"/>
    <mergeCell ref="P9:P10"/>
    <mergeCell ref="P11:P12"/>
    <mergeCell ref="P3:P4"/>
    <mergeCell ref="N3:N4"/>
    <mergeCell ref="A5:N5"/>
    <mergeCell ref="A56:N56"/>
    <mergeCell ref="A58:N58"/>
    <mergeCell ref="A57:N57"/>
    <mergeCell ref="A55:L55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K3:L3"/>
  </mergeCells>
  <phoneticPr fontId="0" type="noConversion"/>
  <printOptions horizontalCentered="1"/>
  <pageMargins left="0.19685039370078741" right="0.19685039370078741" top="0.98425196850393704" bottom="0.31496062992125984" header="0.31496062992125984" footer="0.31496062992125984"/>
  <pageSetup paperSize="9" scale="60" orientation="landscape" r:id="rId1"/>
  <headerFooter alignWithMargins="0">
    <oddFooter>&amp;CStrona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4"/>
  <sheetViews>
    <sheetView workbookViewId="0">
      <selection activeCell="C35" sqref="C35"/>
    </sheetView>
  </sheetViews>
  <sheetFormatPr defaultRowHeight="12.75" x14ac:dyDescent="0.2"/>
  <cols>
    <col min="2" max="2" width="5.7109375" customWidth="1"/>
    <col min="3" max="3" width="31.42578125" customWidth="1"/>
    <col min="5" max="5" width="42.85546875" customWidth="1"/>
  </cols>
  <sheetData>
    <row r="4" spans="2:6" ht="39.75" customHeight="1" x14ac:dyDescent="0.2">
      <c r="B4" s="53" t="s">
        <v>4</v>
      </c>
      <c r="C4" s="53" t="s">
        <v>153</v>
      </c>
      <c r="D4" s="53" t="s">
        <v>154</v>
      </c>
      <c r="E4" s="53" t="s">
        <v>155</v>
      </c>
      <c r="F4" s="54" t="s">
        <v>156</v>
      </c>
    </row>
    <row r="5" spans="2:6" x14ac:dyDescent="0.2">
      <c r="B5" s="87" t="s">
        <v>157</v>
      </c>
      <c r="C5" s="87"/>
      <c r="D5" s="87"/>
      <c r="E5" s="87"/>
      <c r="F5" s="87"/>
    </row>
    <row r="6" spans="2:6" x14ac:dyDescent="0.2">
      <c r="B6" s="55" t="s">
        <v>158</v>
      </c>
      <c r="C6" s="55" t="s">
        <v>159</v>
      </c>
      <c r="D6" s="56">
        <v>1</v>
      </c>
      <c r="E6" s="57" t="s">
        <v>160</v>
      </c>
      <c r="F6" s="56">
        <f>(81+202)*2</f>
        <v>566</v>
      </c>
    </row>
    <row r="7" spans="2:6" x14ac:dyDescent="0.2">
      <c r="B7" s="55" t="s">
        <v>161</v>
      </c>
      <c r="C7" s="55" t="s">
        <v>162</v>
      </c>
      <c r="D7" s="56">
        <v>1</v>
      </c>
      <c r="E7" s="57" t="s">
        <v>160</v>
      </c>
      <c r="F7" s="56">
        <f>(81+202)*2</f>
        <v>566</v>
      </c>
    </row>
    <row r="8" spans="2:6" x14ac:dyDescent="0.2">
      <c r="B8" s="55" t="s">
        <v>163</v>
      </c>
      <c r="C8" s="55" t="s">
        <v>164</v>
      </c>
      <c r="D8" s="56">
        <v>1</v>
      </c>
      <c r="E8" s="57" t="s">
        <v>165</v>
      </c>
      <c r="F8" s="56">
        <f>148*2+262*3</f>
        <v>1082</v>
      </c>
    </row>
    <row r="9" spans="2:6" ht="25.5" x14ac:dyDescent="0.2">
      <c r="B9" s="55" t="s">
        <v>166</v>
      </c>
      <c r="C9" s="58" t="s">
        <v>167</v>
      </c>
      <c r="D9" s="59">
        <v>1</v>
      </c>
      <c r="E9" s="60" t="s">
        <v>165</v>
      </c>
      <c r="F9" s="53">
        <f>148*2+262*3</f>
        <v>1082</v>
      </c>
    </row>
    <row r="10" spans="2:6" x14ac:dyDescent="0.2">
      <c r="B10" s="55" t="s">
        <v>168</v>
      </c>
      <c r="C10" s="55" t="s">
        <v>169</v>
      </c>
      <c r="D10" s="56">
        <v>3</v>
      </c>
      <c r="E10" s="57" t="s">
        <v>170</v>
      </c>
      <c r="F10" s="56">
        <f>(180*2+320*3)*3</f>
        <v>3960</v>
      </c>
    </row>
    <row r="11" spans="2:6" x14ac:dyDescent="0.2">
      <c r="B11" s="55" t="s">
        <v>171</v>
      </c>
      <c r="C11" s="55" t="s">
        <v>172</v>
      </c>
      <c r="D11" s="56">
        <v>1</v>
      </c>
      <c r="E11" s="57" t="s">
        <v>173</v>
      </c>
      <c r="F11" s="56">
        <f>180*2+288*3</f>
        <v>1224</v>
      </c>
    </row>
    <row r="12" spans="2:6" x14ac:dyDescent="0.2">
      <c r="B12" s="55" t="s">
        <v>174</v>
      </c>
      <c r="C12" s="55" t="s">
        <v>175</v>
      </c>
      <c r="D12" s="56">
        <v>1</v>
      </c>
      <c r="E12" s="57" t="s">
        <v>176</v>
      </c>
      <c r="F12" s="56">
        <f>180*2+292*3</f>
        <v>1236</v>
      </c>
    </row>
    <row r="13" spans="2:6" x14ac:dyDescent="0.2">
      <c r="B13" s="55" t="s">
        <v>177</v>
      </c>
      <c r="C13" s="55" t="s">
        <v>178</v>
      </c>
      <c r="D13" s="56">
        <v>1</v>
      </c>
      <c r="E13" s="57" t="s">
        <v>179</v>
      </c>
      <c r="F13" s="56">
        <f>145*2+262*3</f>
        <v>1076</v>
      </c>
    </row>
    <row r="14" spans="2:6" x14ac:dyDescent="0.2">
      <c r="B14" s="87" t="s">
        <v>180</v>
      </c>
      <c r="C14" s="87"/>
      <c r="D14" s="87"/>
      <c r="E14" s="87"/>
      <c r="F14" s="87"/>
    </row>
    <row r="15" spans="2:6" x14ac:dyDescent="0.2">
      <c r="B15" s="61" t="s">
        <v>181</v>
      </c>
      <c r="C15" s="61" t="s">
        <v>182</v>
      </c>
      <c r="D15" s="53">
        <v>4</v>
      </c>
      <c r="E15" s="62" t="s">
        <v>183</v>
      </c>
      <c r="F15" s="53">
        <f>174*2+254*3+(129*2+258*3)*2+124*2+254*3</f>
        <v>4184</v>
      </c>
    </row>
    <row r="16" spans="2:6" x14ac:dyDescent="0.2">
      <c r="B16" s="61" t="s">
        <v>184</v>
      </c>
      <c r="C16" s="61" t="s">
        <v>185</v>
      </c>
      <c r="D16" s="53">
        <v>3</v>
      </c>
      <c r="E16" s="62" t="s">
        <v>186</v>
      </c>
      <c r="F16" s="53">
        <f>(136*2+278*3)*2+140*2+265*3</f>
        <v>3287</v>
      </c>
    </row>
    <row r="17" spans="2:6" x14ac:dyDescent="0.2">
      <c r="B17" s="87" t="s">
        <v>187</v>
      </c>
      <c r="C17" s="87"/>
      <c r="D17" s="87"/>
      <c r="E17" s="87"/>
      <c r="F17" s="87"/>
    </row>
    <row r="18" spans="2:6" x14ac:dyDescent="0.2">
      <c r="B18" s="55" t="s">
        <v>188</v>
      </c>
      <c r="C18" s="63" t="s">
        <v>189</v>
      </c>
      <c r="D18" s="56">
        <v>1</v>
      </c>
      <c r="E18" s="57" t="s">
        <v>190</v>
      </c>
      <c r="F18" s="56">
        <f>160*2+284*3</f>
        <v>1172</v>
      </c>
    </row>
    <row r="19" spans="2:6" x14ac:dyDescent="0.2">
      <c r="B19" s="55" t="s">
        <v>191</v>
      </c>
      <c r="C19" s="63" t="s">
        <v>192</v>
      </c>
      <c r="D19" s="56">
        <v>1</v>
      </c>
      <c r="E19" s="57" t="s">
        <v>193</v>
      </c>
      <c r="F19" s="56">
        <f>95*2+204*2</f>
        <v>598</v>
      </c>
    </row>
    <row r="20" spans="2:6" x14ac:dyDescent="0.2">
      <c r="B20" s="61" t="s">
        <v>194</v>
      </c>
      <c r="C20" s="61" t="s">
        <v>195</v>
      </c>
      <c r="D20" s="53">
        <v>2</v>
      </c>
      <c r="E20" s="62" t="s">
        <v>196</v>
      </c>
      <c r="F20" s="53">
        <f>135*2+243*3+137*2+247*3</f>
        <v>2014</v>
      </c>
    </row>
    <row r="21" spans="2:6" x14ac:dyDescent="0.2">
      <c r="B21" s="55" t="s">
        <v>197</v>
      </c>
      <c r="C21" s="63" t="s">
        <v>198</v>
      </c>
      <c r="D21" s="56">
        <v>1</v>
      </c>
      <c r="E21" s="57" t="s">
        <v>199</v>
      </c>
      <c r="F21" s="56">
        <f>137*2+247*3</f>
        <v>1015</v>
      </c>
    </row>
    <row r="22" spans="2:6" x14ac:dyDescent="0.2">
      <c r="B22" s="55" t="s">
        <v>200</v>
      </c>
      <c r="C22" s="63" t="s">
        <v>201</v>
      </c>
      <c r="D22" s="56">
        <v>2</v>
      </c>
      <c r="E22" s="57" t="s">
        <v>202</v>
      </c>
      <c r="F22" s="56">
        <f>(136*2)*2+278*3+277*3</f>
        <v>2209</v>
      </c>
    </row>
    <row r="23" spans="2:6" s="65" customFormat="1" ht="15" x14ac:dyDescent="0.25">
      <c r="C23" s="66" t="s">
        <v>2</v>
      </c>
      <c r="D23" s="67">
        <f>SUM(D18:D22,D15:D16,D6:D13)</f>
        <v>24</v>
      </c>
      <c r="E23" s="66" t="s">
        <v>2</v>
      </c>
      <c r="F23" s="67">
        <f>SUM(F18:F22,F15:F16,F6:F13)</f>
        <v>25271</v>
      </c>
    </row>
    <row r="24" spans="2:6" x14ac:dyDescent="0.2">
      <c r="F24" s="64"/>
    </row>
  </sheetData>
  <mergeCells count="3">
    <mergeCell ref="B5:F5"/>
    <mergeCell ref="B14:F14"/>
    <mergeCell ref="B17:F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Specyfikacja drzwi p.poż.</vt:lpstr>
      <vt:lpstr>Obmiar uszczelek</vt:lpstr>
      <vt:lpstr>Arkusz1</vt:lpstr>
    </vt:vector>
  </TitlesOfParts>
  <Company>ghfhg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BEM</dc:creator>
  <cp:lastModifiedBy>Antoni Gryboś</cp:lastModifiedBy>
  <cp:lastPrinted>2013-06-27T10:13:53Z</cp:lastPrinted>
  <dcterms:created xsi:type="dcterms:W3CDTF">2004-08-13T12:23:52Z</dcterms:created>
  <dcterms:modified xsi:type="dcterms:W3CDTF">2013-08-07T10:19:07Z</dcterms:modified>
</cp:coreProperties>
</file>